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firstSheet="11" activeTab="11"/>
  </bookViews>
  <sheets>
    <sheet name="31.12.2012" sheetId="1" r:id="rId1"/>
    <sheet name="30.09.2012" sheetId="2" r:id="rId2"/>
    <sheet name="30.06.2012" sheetId="3" r:id="rId3"/>
    <sheet name="31.03.2012" sheetId="4" r:id="rId4"/>
    <sheet name="31.12.2011" sheetId="5" r:id="rId5"/>
    <sheet name="30.09.2011" sheetId="6" r:id="rId6"/>
    <sheet name="31.12.10" sheetId="7" r:id="rId7"/>
    <sheet name="30.06.11" sheetId="8" r:id="rId8"/>
    <sheet name="30.06.2008" sheetId="9" r:id="rId9"/>
    <sheet name="31.12.2008" sheetId="10" r:id="rId10"/>
    <sheet name="31.12.2009" sheetId="11" r:id="rId11"/>
    <sheet name="12.2022" sheetId="12" r:id="rId12"/>
  </sheets>
  <definedNames/>
  <calcPr fullCalcOnLoad="1"/>
</workbook>
</file>

<file path=xl/sharedStrings.xml><?xml version="1.0" encoding="utf-8"?>
<sst xmlns="http://schemas.openxmlformats.org/spreadsheetml/2006/main" count="922" uniqueCount="159">
  <si>
    <t>ТАБЛИЦА 1</t>
  </si>
  <si>
    <t>№</t>
  </si>
  <si>
    <t>Приходи</t>
  </si>
  <si>
    <t xml:space="preserve">Отчет </t>
  </si>
  <si>
    <t>Уточнен</t>
  </si>
  <si>
    <t>Отчет</t>
  </si>
  <si>
    <t>Разлика</t>
  </si>
  <si>
    <t>%</t>
  </si>
  <si>
    <t>годишен</t>
  </si>
  <si>
    <t>к.5-к.4</t>
  </si>
  <si>
    <t>к.5-к.3</t>
  </si>
  <si>
    <t>к.5/к.4</t>
  </si>
  <si>
    <t>к.5/к.3</t>
  </si>
  <si>
    <t xml:space="preserve">план </t>
  </si>
  <si>
    <t>І</t>
  </si>
  <si>
    <t>Приходи с държавен х-р. в т.ч.</t>
  </si>
  <si>
    <t>Обща субсидия за делегирани дейности</t>
  </si>
  <si>
    <t>Обща изравнителна субсидия</t>
  </si>
  <si>
    <t>Целева субсидия за КР в т.ч.</t>
  </si>
  <si>
    <t>Държавни дейности</t>
  </si>
  <si>
    <t>Местни дейности</t>
  </si>
  <si>
    <t>Преотстъпен данък по ЗДДФЛ</t>
  </si>
  <si>
    <t>Други получени целеви трансфери</t>
  </si>
  <si>
    <t>Възстановени трансфери</t>
  </si>
  <si>
    <t>ІІ</t>
  </si>
  <si>
    <t>Приходи с общински х-р в т.ч.</t>
  </si>
  <si>
    <t>Имуществени данъци в т.ч.</t>
  </si>
  <si>
    <t>Окончателен патентен данък</t>
  </si>
  <si>
    <t>Данък в/у недвижими имоти</t>
  </si>
  <si>
    <t>Данък в/у превозните средства</t>
  </si>
  <si>
    <t>Данък в/у придоб. на имущество</t>
  </si>
  <si>
    <t>Други данъци</t>
  </si>
  <si>
    <t>Неданъчни приходи в т.ч.</t>
  </si>
  <si>
    <t>Други неданъчни приходи</t>
  </si>
  <si>
    <t>Приходи от прод. на стоки и усл.</t>
  </si>
  <si>
    <t>Приходи от наеми на имущество</t>
  </si>
  <si>
    <t>Приходи от наеми на земя</t>
  </si>
  <si>
    <t>Приходи от лихви</t>
  </si>
  <si>
    <t>Такса ЦДГ</t>
  </si>
  <si>
    <t>Такса ДСП</t>
  </si>
  <si>
    <t>Такса пазари.</t>
  </si>
  <si>
    <t>Такса битови отпадъци</t>
  </si>
  <si>
    <t>Такса технически услуги</t>
  </si>
  <si>
    <t>Други общински такси</t>
  </si>
  <si>
    <t>Приходи от нак. лихви</t>
  </si>
  <si>
    <t>Приходи от продажба на сгради</t>
  </si>
  <si>
    <t>Приходи от прод. на др.ДМА</t>
  </si>
  <si>
    <t>Приходи от продажба на земя</t>
  </si>
  <si>
    <t>Туристически такси</t>
  </si>
  <si>
    <t>Помощи, дарения</t>
  </si>
  <si>
    <t>Приходи от концесии</t>
  </si>
  <si>
    <t>Внесен ДДС и корпоративен данък</t>
  </si>
  <si>
    <t>ІІІ</t>
  </si>
  <si>
    <t>Трансфери в т.ч.</t>
  </si>
  <si>
    <t>Закуски, избори</t>
  </si>
  <si>
    <t>Трансфер МТСП</t>
  </si>
  <si>
    <t>Трансфер от ПУДООС</t>
  </si>
  <si>
    <t>V</t>
  </si>
  <si>
    <t>Наличност от предходен период</t>
  </si>
  <si>
    <t>Наличност в края на периода</t>
  </si>
  <si>
    <t>Срочен депозит</t>
  </si>
  <si>
    <t>ОБЩО ПРИХОДИ ПО БЮДЖЕТА</t>
  </si>
  <si>
    <t>30.6.2007 г.</t>
  </si>
  <si>
    <t>Такса адм. услуги</t>
  </si>
  <si>
    <t>Трансфер по програма САПАРД</t>
  </si>
  <si>
    <t>Получен заем</t>
  </si>
  <si>
    <t>Погасен заем</t>
  </si>
  <si>
    <t>IV</t>
  </si>
  <si>
    <t>VI</t>
  </si>
  <si>
    <t>VII</t>
  </si>
  <si>
    <t>Придоб.на дялове</t>
  </si>
  <si>
    <t>31.12.2007 г.</t>
  </si>
  <si>
    <t>№§</t>
  </si>
  <si>
    <t xml:space="preserve">Внесен ДДС </t>
  </si>
  <si>
    <t>Помощи, дарения от страната</t>
  </si>
  <si>
    <t>Закуски, избори, квестори,книги</t>
  </si>
  <si>
    <t>4030Постъпления от продажби на НДА</t>
  </si>
  <si>
    <t>други текущи дарения от чужбина</t>
  </si>
  <si>
    <t>Приходи от лихви по срочни депозити</t>
  </si>
  <si>
    <t>получени др.застр.обезщетения</t>
  </si>
  <si>
    <t>Целеви трансфери</t>
  </si>
  <si>
    <t>предоставени трансфери</t>
  </si>
  <si>
    <t>Внесен данъкв/у прих.от ст.дейн.</t>
  </si>
  <si>
    <t>Други целеви трансфери от ЦБ</t>
  </si>
  <si>
    <t>31.12.2008 г.</t>
  </si>
  <si>
    <t>Такса пазари</t>
  </si>
  <si>
    <t xml:space="preserve">Целева субсидия за КР </t>
  </si>
  <si>
    <t>Курсови разлики от вал.операции</t>
  </si>
  <si>
    <t>Получени др.застр.обезщетения</t>
  </si>
  <si>
    <t>Получени застр.обезщетения за ДМА</t>
  </si>
  <si>
    <t>Приходи от прод.на нем. дълг.активи</t>
  </si>
  <si>
    <t>получени трансфери</t>
  </si>
  <si>
    <t>предоставени трасфери на ИБСФ</t>
  </si>
  <si>
    <t>Временни безл. заеми м/у б-т и ИБСФ</t>
  </si>
  <si>
    <t>предоставени заеми</t>
  </si>
  <si>
    <t>получени заеми</t>
  </si>
  <si>
    <t>Туристически данък</t>
  </si>
  <si>
    <t>опер.с финанс.активи и пасиви</t>
  </si>
  <si>
    <t>друго финансиране</t>
  </si>
  <si>
    <t>Възстановен трансфер</t>
  </si>
  <si>
    <t>Обща субсидия за дел. дейности</t>
  </si>
  <si>
    <t>Приходи от лихви по ср. депозити</t>
  </si>
  <si>
    <t xml:space="preserve">Временни безл. заеми </t>
  </si>
  <si>
    <t>VIII</t>
  </si>
  <si>
    <t>Данък в/у наследствата</t>
  </si>
  <si>
    <t>Вноски от ЦБ за минали години</t>
  </si>
  <si>
    <t>Текущи дарения, пом. и безв.пол.суми</t>
  </si>
  <si>
    <t>Пог.на дълг.заеми от банки в страната</t>
  </si>
  <si>
    <t>Пог.на дълг.заеми от Ф"Ен.ефективност"</t>
  </si>
  <si>
    <t>Вр.съхр.ср. и ср. на разпореждане</t>
  </si>
  <si>
    <t>Всичко финансиране на дефицита</t>
  </si>
  <si>
    <t>Пол.дълг.заеми от банки в страната</t>
  </si>
  <si>
    <t>Пол./възст.врем.безл.заеми от н.с/ки</t>
  </si>
  <si>
    <t>Приложение 1</t>
  </si>
  <si>
    <t>получен трансфер от ПУДООС</t>
  </si>
  <si>
    <t>Пог.на дълг.заеми от др.лица в страната</t>
  </si>
  <si>
    <t>Постъпления от прод.на сгради</t>
  </si>
  <si>
    <t>погасени заеми</t>
  </si>
  <si>
    <t>Текущи дар.,пом. и безв.пол.суми-стр.</t>
  </si>
  <si>
    <t>Текущи дар.,пом. и безв.пол.суми-чужб.</t>
  </si>
  <si>
    <t>получени трансфери от ИБСФ</t>
  </si>
  <si>
    <t>Таблица 1</t>
  </si>
  <si>
    <t>всичко:</t>
  </si>
  <si>
    <t>общинска абминистрация</t>
  </si>
  <si>
    <t>№ по ред</t>
  </si>
  <si>
    <t>мероприятие</t>
  </si>
  <si>
    <t>kw</t>
  </si>
  <si>
    <t>лева</t>
  </si>
  <si>
    <t>ОКЗСД</t>
  </si>
  <si>
    <t>СОУ Долни чифлик</t>
  </si>
  <si>
    <t>ОУ Гроздьово</t>
  </si>
  <si>
    <t>ОУ Горен чифлик</t>
  </si>
  <si>
    <t>ОУ Пчелник</t>
  </si>
  <si>
    <t>ОУ Венелин</t>
  </si>
  <si>
    <t>ОУ Старо Оряхово</t>
  </si>
  <si>
    <t>НУ Шкорпиловци</t>
  </si>
  <si>
    <t>ОУ Голица</t>
  </si>
  <si>
    <t>община Долни чифлик</t>
  </si>
  <si>
    <t>разходвана ел. енергия- за 12 месеца</t>
  </si>
  <si>
    <t>Глоби, санкции неустойки</t>
  </si>
  <si>
    <t>Временни безл. заеми м/у б-т и СЕС</t>
  </si>
  <si>
    <t>Такса за притежание на куче</t>
  </si>
  <si>
    <t>Трансфери между бюджети</t>
  </si>
  <si>
    <t>Реализирани курсови разлики</t>
  </si>
  <si>
    <t>Трансфер от ПУДООС получени</t>
  </si>
  <si>
    <t xml:space="preserve">Предоставени трасфери </t>
  </si>
  <si>
    <t xml:space="preserve">Получени трансфери </t>
  </si>
  <si>
    <t>възстановени средсва за ЦБ</t>
  </si>
  <si>
    <t>постъпления от продажба на дялове</t>
  </si>
  <si>
    <t>Данък върху наследствата</t>
  </si>
  <si>
    <t>Такса за откупуване на гробни мяста</t>
  </si>
  <si>
    <t>Получени застр. обезщетевия за ДМА</t>
  </si>
  <si>
    <t>Постъпления от продажба на сгради</t>
  </si>
  <si>
    <t>Пост. от родажби на трансп.ср-ва</t>
  </si>
  <si>
    <t>Поспъпл.от прод. на НДА</t>
  </si>
  <si>
    <t>Капиталови пом. и дарения от страната</t>
  </si>
  <si>
    <t>Предоставена /получена фин.помощ</t>
  </si>
  <si>
    <t>Предоставени /получени заеми</t>
  </si>
  <si>
    <t>Опер.с финанс.активи и пасиви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</si>
</sst>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;[Red]0.00"/>
  </numFmts>
  <fonts count="4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ash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9" fontId="5" fillId="0" borderId="13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14" fontId="0" fillId="0" borderId="0" xfId="0" applyNumberFormat="1" applyAlignment="1">
      <alignment/>
    </xf>
    <xf numFmtId="9" fontId="6" fillId="0" borderId="1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6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9" fillId="33" borderId="15" xfId="33" applyNumberFormat="1" applyFont="1" applyFill="1" applyBorder="1" applyAlignment="1">
      <alignment horizontal="right" vertical="center"/>
      <protection/>
    </xf>
    <xf numFmtId="3" fontId="5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I66"/>
    </sheetView>
  </sheetViews>
  <sheetFormatPr defaultColWidth="9.140625" defaultRowHeight="12.75"/>
  <cols>
    <col min="1" max="1" width="4.57421875" style="0" customWidth="1"/>
    <col min="2" max="2" width="29.57421875" style="0" customWidth="1"/>
    <col min="3" max="3" width="8.421875" style="0" customWidth="1"/>
    <col min="4" max="5" width="8.57421875" style="0" customWidth="1"/>
    <col min="6" max="6" width="7.28125" style="0" customWidth="1"/>
    <col min="7" max="7" width="7.7109375" style="0" customWidth="1"/>
    <col min="8" max="8" width="6.57421875" style="0" customWidth="1"/>
    <col min="9" max="9" width="6.28125" style="0" customWidth="1"/>
  </cols>
  <sheetData>
    <row r="1" spans="5:7" ht="15">
      <c r="E1" s="1" t="s">
        <v>121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40908</v>
      </c>
      <c r="D5" s="27">
        <v>41274</v>
      </c>
      <c r="E5" s="27">
        <v>41274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SUM(C8:C12)</f>
        <v>8690916</v>
      </c>
      <c r="D7" s="18">
        <f>SUM(D8:D13)</f>
        <v>7640782</v>
      </c>
      <c r="E7" s="18">
        <f>SUM(E8:E13)</f>
        <v>6502393</v>
      </c>
      <c r="F7" s="18">
        <f aca="true" t="shared" si="0" ref="F7:F45">E7-D7</f>
        <v>-1138389</v>
      </c>
      <c r="G7" s="18">
        <f aca="true" t="shared" si="1" ref="G7:G66">E7-C7</f>
        <v>-2188523</v>
      </c>
      <c r="H7" s="19">
        <f>E7/D7</f>
        <v>0.8510114540632098</v>
      </c>
      <c r="I7" s="19">
        <f aca="true" t="shared" si="2" ref="I7:I66">E7/C7</f>
        <v>0.7481827001894852</v>
      </c>
    </row>
    <row r="8" spans="1:9" ht="12.75">
      <c r="A8" s="14">
        <v>3111</v>
      </c>
      <c r="B8" s="14" t="s">
        <v>100</v>
      </c>
      <c r="C8" s="14">
        <v>6149914</v>
      </c>
      <c r="D8" s="14">
        <v>6260237</v>
      </c>
      <c r="E8" s="14">
        <v>6260237</v>
      </c>
      <c r="F8" s="14">
        <f t="shared" si="0"/>
        <v>0</v>
      </c>
      <c r="G8" s="14">
        <f t="shared" si="1"/>
        <v>110323</v>
      </c>
      <c r="H8" s="38">
        <f aca="true" t="shared" si="3" ref="H8:H66">E8/D8</f>
        <v>1</v>
      </c>
      <c r="I8" s="20">
        <f t="shared" si="2"/>
        <v>1.0179389500406022</v>
      </c>
    </row>
    <row r="9" spans="1:9" ht="12.75">
      <c r="A9" s="14">
        <v>3112</v>
      </c>
      <c r="B9" s="14" t="s">
        <v>17</v>
      </c>
      <c r="C9" s="14">
        <v>1065600</v>
      </c>
      <c r="D9" s="14">
        <v>1065600</v>
      </c>
      <c r="E9" s="14">
        <v>1065600</v>
      </c>
      <c r="F9" s="14">
        <f t="shared" si="0"/>
        <v>0</v>
      </c>
      <c r="G9" s="14">
        <f t="shared" si="1"/>
        <v>0</v>
      </c>
      <c r="H9" s="38">
        <f t="shared" si="3"/>
        <v>1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1365355</v>
      </c>
      <c r="D10" s="14">
        <v>230800</v>
      </c>
      <c r="E10" s="14">
        <v>230800</v>
      </c>
      <c r="F10" s="14">
        <f t="shared" si="0"/>
        <v>0</v>
      </c>
      <c r="G10" s="14">
        <f t="shared" si="1"/>
        <v>-1134555</v>
      </c>
      <c r="H10" s="38">
        <f t="shared" si="3"/>
        <v>1</v>
      </c>
      <c r="I10" s="20">
        <f t="shared" si="2"/>
        <v>0.1690402862259266</v>
      </c>
    </row>
    <row r="11" spans="1:9" ht="12.75">
      <c r="A11" s="14">
        <v>3118</v>
      </c>
      <c r="B11" s="14" t="s">
        <v>80</v>
      </c>
      <c r="C11" s="14">
        <v>44882</v>
      </c>
      <c r="D11" s="14">
        <v>0</v>
      </c>
      <c r="E11" s="14">
        <v>0</v>
      </c>
      <c r="F11" s="14">
        <f t="shared" si="0"/>
        <v>0</v>
      </c>
      <c r="G11" s="14">
        <f t="shared" si="1"/>
        <v>-44882</v>
      </c>
      <c r="H11" s="38" t="e">
        <f t="shared" si="3"/>
        <v>#DIV/0!</v>
      </c>
      <c r="I11" s="20">
        <f t="shared" si="2"/>
        <v>0</v>
      </c>
    </row>
    <row r="12" spans="1:9" ht="12.75">
      <c r="A12" s="14">
        <v>3128</v>
      </c>
      <c r="B12" s="14" t="s">
        <v>80</v>
      </c>
      <c r="C12" s="14">
        <v>65165</v>
      </c>
      <c r="D12" s="14">
        <v>84145</v>
      </c>
      <c r="E12" s="14">
        <v>81911</v>
      </c>
      <c r="F12" s="14">
        <f t="shared" si="0"/>
        <v>-2234</v>
      </c>
      <c r="G12" s="14">
        <f t="shared" si="1"/>
        <v>16746</v>
      </c>
      <c r="H12" s="38">
        <f t="shared" si="3"/>
        <v>0.9734505912413096</v>
      </c>
      <c r="I12" s="20">
        <f t="shared" si="2"/>
        <v>1.2569784393462748</v>
      </c>
    </row>
    <row r="13" spans="1:9" ht="12.75">
      <c r="A13" s="14">
        <v>3140</v>
      </c>
      <c r="B13" s="14" t="s">
        <v>105</v>
      </c>
      <c r="C13" s="14">
        <v>0</v>
      </c>
      <c r="D13" s="14">
        <v>0</v>
      </c>
      <c r="E13" s="14">
        <v>-1136155</v>
      </c>
      <c r="F13" s="14">
        <f t="shared" si="0"/>
        <v>-1136155</v>
      </c>
      <c r="G13" s="14">
        <f t="shared" si="1"/>
        <v>-1136155</v>
      </c>
      <c r="H13" s="38" t="e">
        <f t="shared" si="3"/>
        <v>#DIV/0!</v>
      </c>
      <c r="I13" s="20" t="e">
        <f t="shared" si="2"/>
        <v>#DIV/0!</v>
      </c>
    </row>
    <row r="14" spans="1:9" ht="12.75">
      <c r="A14" s="18" t="s">
        <v>24</v>
      </c>
      <c r="B14" s="12" t="s">
        <v>25</v>
      </c>
      <c r="C14" s="18">
        <f>SUM(C15+C22)</f>
        <v>1504966</v>
      </c>
      <c r="D14" s="18">
        <f>SUM(D15+D22)</f>
        <v>2088265</v>
      </c>
      <c r="E14" s="18">
        <f>SUM(E15+E22)</f>
        <v>1907922</v>
      </c>
      <c r="F14" s="12">
        <f t="shared" si="0"/>
        <v>-180343</v>
      </c>
      <c r="G14" s="12">
        <f t="shared" si="1"/>
        <v>402956</v>
      </c>
      <c r="H14" s="33">
        <f t="shared" si="3"/>
        <v>0.9136397918846506</v>
      </c>
      <c r="I14" s="33">
        <f t="shared" si="2"/>
        <v>1.267750899355866</v>
      </c>
    </row>
    <row r="15" spans="1:9" ht="12.75">
      <c r="A15" s="14"/>
      <c r="B15" s="12" t="s">
        <v>26</v>
      </c>
      <c r="C15" s="18">
        <f>SUM(C16:C21)</f>
        <v>569453</v>
      </c>
      <c r="D15" s="18">
        <f>SUM(D16:D21)</f>
        <v>711800</v>
      </c>
      <c r="E15" s="18">
        <f>SUM(E16:E21)</f>
        <v>685948</v>
      </c>
      <c r="F15" s="12">
        <f t="shared" si="0"/>
        <v>-25852</v>
      </c>
      <c r="G15" s="12">
        <f t="shared" si="1"/>
        <v>116495</v>
      </c>
      <c r="H15" s="33">
        <f t="shared" si="3"/>
        <v>0.9636808092160719</v>
      </c>
      <c r="I15" s="33">
        <f t="shared" si="2"/>
        <v>1.2045735117735792</v>
      </c>
    </row>
    <row r="16" spans="1:9" ht="12.75">
      <c r="A16" s="14">
        <v>103</v>
      </c>
      <c r="B16" s="15" t="s">
        <v>27</v>
      </c>
      <c r="C16" s="14">
        <v>21612</v>
      </c>
      <c r="D16" s="14">
        <v>27000</v>
      </c>
      <c r="E16" s="14">
        <v>18109</v>
      </c>
      <c r="F16" s="14">
        <f t="shared" si="0"/>
        <v>-8891</v>
      </c>
      <c r="G16" s="14">
        <f t="shared" si="1"/>
        <v>-3503</v>
      </c>
      <c r="H16" s="38">
        <f t="shared" si="3"/>
        <v>0.6707037037037037</v>
      </c>
      <c r="I16" s="20">
        <f t="shared" si="2"/>
        <v>0.837914121784194</v>
      </c>
    </row>
    <row r="17" spans="1:9" ht="12.75">
      <c r="A17" s="14">
        <v>1301</v>
      </c>
      <c r="B17" s="15" t="s">
        <v>28</v>
      </c>
      <c r="C17" s="14">
        <v>157085</v>
      </c>
      <c r="D17" s="14">
        <v>137772</v>
      </c>
      <c r="E17" s="14">
        <v>126905</v>
      </c>
      <c r="F17" s="14">
        <f t="shared" si="0"/>
        <v>-10867</v>
      </c>
      <c r="G17" s="14">
        <f t="shared" si="1"/>
        <v>-30180</v>
      </c>
      <c r="H17" s="38">
        <f t="shared" si="3"/>
        <v>0.921123305170862</v>
      </c>
      <c r="I17" s="20">
        <f t="shared" si="2"/>
        <v>0.8078747175096286</v>
      </c>
    </row>
    <row r="18" spans="1:9" ht="12.75">
      <c r="A18" s="14">
        <v>1303</v>
      </c>
      <c r="B18" s="15" t="s">
        <v>29</v>
      </c>
      <c r="C18" s="14">
        <v>239568</v>
      </c>
      <c r="D18" s="14">
        <v>271540</v>
      </c>
      <c r="E18" s="14">
        <v>265904</v>
      </c>
      <c r="F18" s="14">
        <f t="shared" si="0"/>
        <v>-5636</v>
      </c>
      <c r="G18" s="14">
        <f t="shared" si="1"/>
        <v>26336</v>
      </c>
      <c r="H18" s="38">
        <f t="shared" si="3"/>
        <v>0.9792443102305369</v>
      </c>
      <c r="I18" s="20">
        <f t="shared" si="2"/>
        <v>1.109931209510452</v>
      </c>
    </row>
    <row r="19" spans="1:9" ht="12.75">
      <c r="A19" s="14">
        <v>1304</v>
      </c>
      <c r="B19" s="15" t="s">
        <v>30</v>
      </c>
      <c r="C19" s="14">
        <v>143043</v>
      </c>
      <c r="D19" s="14">
        <v>244924</v>
      </c>
      <c r="E19" s="14">
        <v>244924</v>
      </c>
      <c r="F19" s="14">
        <f t="shared" si="0"/>
        <v>0</v>
      </c>
      <c r="G19" s="14">
        <f t="shared" si="1"/>
        <v>101881</v>
      </c>
      <c r="H19" s="38">
        <f t="shared" si="3"/>
        <v>1</v>
      </c>
      <c r="I19" s="20">
        <f t="shared" si="2"/>
        <v>1.7122403752717714</v>
      </c>
    </row>
    <row r="20" spans="1:9" ht="12.75">
      <c r="A20" s="14">
        <v>1308</v>
      </c>
      <c r="B20" s="15" t="s">
        <v>96</v>
      </c>
      <c r="C20" s="14">
        <v>7369</v>
      </c>
      <c r="D20" s="14">
        <v>29564</v>
      </c>
      <c r="E20" s="14">
        <v>29564</v>
      </c>
      <c r="F20" s="14">
        <f t="shared" si="0"/>
        <v>0</v>
      </c>
      <c r="G20" s="14">
        <f t="shared" si="1"/>
        <v>22195</v>
      </c>
      <c r="H20" s="38">
        <f t="shared" si="3"/>
        <v>1</v>
      </c>
      <c r="I20" s="20">
        <f t="shared" si="2"/>
        <v>4.011941918849233</v>
      </c>
    </row>
    <row r="21" spans="1:9" ht="12.75">
      <c r="A21" s="14">
        <v>2000</v>
      </c>
      <c r="B21" s="15" t="s">
        <v>31</v>
      </c>
      <c r="C21" s="14">
        <v>776</v>
      </c>
      <c r="D21" s="14">
        <v>1000</v>
      </c>
      <c r="E21" s="14">
        <v>542</v>
      </c>
      <c r="F21" s="14">
        <f t="shared" si="0"/>
        <v>-458</v>
      </c>
      <c r="G21" s="14">
        <f t="shared" si="1"/>
        <v>-234</v>
      </c>
      <c r="H21" s="38">
        <f t="shared" si="3"/>
        <v>0.542</v>
      </c>
      <c r="I21" s="20">
        <f t="shared" si="2"/>
        <v>0.6984536082474226</v>
      </c>
    </row>
    <row r="22" spans="1:9" ht="12.75">
      <c r="A22" s="14"/>
      <c r="B22" s="12" t="s">
        <v>32</v>
      </c>
      <c r="C22" s="18">
        <f>SUM(C23:C44)</f>
        <v>935513</v>
      </c>
      <c r="D22" s="18">
        <f>SUM(D23:D45)</f>
        <v>1376465</v>
      </c>
      <c r="E22" s="18">
        <f>SUM(E23:E45)</f>
        <v>1221974</v>
      </c>
      <c r="F22" s="12">
        <f t="shared" si="0"/>
        <v>-154491</v>
      </c>
      <c r="G22" s="12">
        <f t="shared" si="1"/>
        <v>286461</v>
      </c>
      <c r="H22" s="33">
        <f t="shared" si="3"/>
        <v>0.8877624930528564</v>
      </c>
      <c r="I22" s="33">
        <f t="shared" si="2"/>
        <v>1.3062073963696923</v>
      </c>
    </row>
    <row r="23" spans="1:9" ht="12.75">
      <c r="A23" s="14">
        <v>2404</v>
      </c>
      <c r="B23" s="14" t="s">
        <v>34</v>
      </c>
      <c r="C23" s="14">
        <v>40292</v>
      </c>
      <c r="D23" s="14">
        <v>66922</v>
      </c>
      <c r="E23" s="14">
        <v>66922</v>
      </c>
      <c r="F23" s="14">
        <f t="shared" si="0"/>
        <v>0</v>
      </c>
      <c r="G23" s="14">
        <f t="shared" si="1"/>
        <v>26630</v>
      </c>
      <c r="H23" s="19">
        <f t="shared" si="3"/>
        <v>1</v>
      </c>
      <c r="I23" s="20">
        <f t="shared" si="2"/>
        <v>1.6609252457063437</v>
      </c>
    </row>
    <row r="24" spans="1:9" ht="12.75">
      <c r="A24" s="14">
        <v>2405</v>
      </c>
      <c r="B24" s="14" t="s">
        <v>35</v>
      </c>
      <c r="C24" s="14">
        <v>69513</v>
      </c>
      <c r="D24" s="14">
        <v>70812</v>
      </c>
      <c r="E24" s="14">
        <v>67257</v>
      </c>
      <c r="F24" s="14">
        <f t="shared" si="0"/>
        <v>-3555</v>
      </c>
      <c r="G24" s="14">
        <f t="shared" si="1"/>
        <v>-2256</v>
      </c>
      <c r="H24" s="38">
        <f t="shared" si="3"/>
        <v>0.9497966446365023</v>
      </c>
      <c r="I24" s="20">
        <f t="shared" si="2"/>
        <v>0.9675456389452333</v>
      </c>
    </row>
    <row r="25" spans="1:9" ht="12.75">
      <c r="A25" s="14">
        <v>2406</v>
      </c>
      <c r="B25" s="14" t="s">
        <v>36</v>
      </c>
      <c r="C25" s="14">
        <v>14037</v>
      </c>
      <c r="D25" s="14">
        <v>17550</v>
      </c>
      <c r="E25" s="14">
        <v>15430</v>
      </c>
      <c r="F25" s="14">
        <f t="shared" si="0"/>
        <v>-2120</v>
      </c>
      <c r="G25" s="14">
        <f t="shared" si="1"/>
        <v>1393</v>
      </c>
      <c r="H25" s="38">
        <f t="shared" si="3"/>
        <v>0.8792022792022792</v>
      </c>
      <c r="I25" s="20">
        <f t="shared" si="2"/>
        <v>1.0992377288594428</v>
      </c>
    </row>
    <row r="26" spans="1:9" ht="12.75">
      <c r="A26" s="14">
        <v>2408</v>
      </c>
      <c r="B26" s="14" t="s">
        <v>37</v>
      </c>
      <c r="C26" s="14">
        <v>4324</v>
      </c>
      <c r="D26" s="14">
        <v>5698</v>
      </c>
      <c r="E26" s="14">
        <v>5698</v>
      </c>
      <c r="F26" s="14">
        <f t="shared" si="0"/>
        <v>0</v>
      </c>
      <c r="G26" s="14">
        <f t="shared" si="1"/>
        <v>1374</v>
      </c>
      <c r="H26" s="38">
        <f t="shared" si="3"/>
        <v>1</v>
      </c>
      <c r="I26" s="20">
        <f t="shared" si="2"/>
        <v>1.3177613320999075</v>
      </c>
    </row>
    <row r="27" spans="1:9" ht="12.75">
      <c r="A27" s="14">
        <v>2409</v>
      </c>
      <c r="B27" s="14" t="s">
        <v>101</v>
      </c>
      <c r="C27" s="14">
        <v>10000</v>
      </c>
      <c r="D27" s="14">
        <v>0</v>
      </c>
      <c r="E27" s="14">
        <v>0</v>
      </c>
      <c r="F27" s="14">
        <f>E27-D27</f>
        <v>0</v>
      </c>
      <c r="G27" s="14">
        <f t="shared" si="1"/>
        <v>-10000</v>
      </c>
      <c r="H27" s="38" t="e">
        <f t="shared" si="3"/>
        <v>#DIV/0!</v>
      </c>
      <c r="I27" s="20">
        <f t="shared" si="2"/>
        <v>0</v>
      </c>
    </row>
    <row r="28" spans="1:9" ht="12.75">
      <c r="A28" s="14">
        <v>2701</v>
      </c>
      <c r="B28" s="14" t="s">
        <v>38</v>
      </c>
      <c r="C28" s="14">
        <v>95689</v>
      </c>
      <c r="D28" s="14">
        <v>119600</v>
      </c>
      <c r="E28" s="14">
        <v>102621</v>
      </c>
      <c r="F28" s="14">
        <f t="shared" si="0"/>
        <v>-16979</v>
      </c>
      <c r="G28" s="14">
        <f t="shared" si="1"/>
        <v>6932</v>
      </c>
      <c r="H28" s="38">
        <f t="shared" si="3"/>
        <v>0.8580351170568562</v>
      </c>
      <c r="I28" s="20">
        <f t="shared" si="2"/>
        <v>1.0724430185287754</v>
      </c>
    </row>
    <row r="29" spans="1:9" ht="12.75">
      <c r="A29" s="14">
        <v>2704</v>
      </c>
      <c r="B29" s="14" t="s">
        <v>39</v>
      </c>
      <c r="C29" s="14">
        <v>44308</v>
      </c>
      <c r="D29" s="14">
        <v>55400</v>
      </c>
      <c r="E29" s="14">
        <v>46213</v>
      </c>
      <c r="F29" s="14">
        <f t="shared" si="0"/>
        <v>-9187</v>
      </c>
      <c r="G29" s="14">
        <f t="shared" si="1"/>
        <v>1905</v>
      </c>
      <c r="H29" s="38">
        <f t="shared" si="3"/>
        <v>0.8341696750902527</v>
      </c>
      <c r="I29" s="20">
        <f t="shared" si="2"/>
        <v>1.042994493093798</v>
      </c>
    </row>
    <row r="30" spans="1:9" ht="12.75">
      <c r="A30" s="14">
        <v>2705</v>
      </c>
      <c r="B30" s="14" t="s">
        <v>85</v>
      </c>
      <c r="C30" s="14">
        <v>15199</v>
      </c>
      <c r="D30" s="14">
        <v>16500</v>
      </c>
      <c r="E30" s="14">
        <v>16434</v>
      </c>
      <c r="F30" s="14">
        <f t="shared" si="0"/>
        <v>-66</v>
      </c>
      <c r="G30" s="14">
        <f t="shared" si="1"/>
        <v>1235</v>
      </c>
      <c r="H30" s="38">
        <f t="shared" si="3"/>
        <v>0.996</v>
      </c>
      <c r="I30" s="20">
        <f t="shared" si="2"/>
        <v>1.0812553457464307</v>
      </c>
    </row>
    <row r="31" spans="1:9" ht="12.75">
      <c r="A31" s="14">
        <v>2707</v>
      </c>
      <c r="B31" s="14" t="s">
        <v>41</v>
      </c>
      <c r="C31" s="14">
        <v>393388</v>
      </c>
      <c r="D31" s="14">
        <v>491700</v>
      </c>
      <c r="E31" s="14">
        <v>375558</v>
      </c>
      <c r="F31" s="14">
        <f t="shared" si="0"/>
        <v>-116142</v>
      </c>
      <c r="G31" s="14">
        <f t="shared" si="1"/>
        <v>-17830</v>
      </c>
      <c r="H31" s="38">
        <f t="shared" si="3"/>
        <v>0.7637949969493594</v>
      </c>
      <c r="I31" s="20">
        <f t="shared" si="2"/>
        <v>0.9546757908222925</v>
      </c>
    </row>
    <row r="32" spans="1:9" ht="12.75">
      <c r="A32" s="14">
        <v>2710</v>
      </c>
      <c r="B32" s="14" t="s">
        <v>42</v>
      </c>
      <c r="C32" s="14">
        <v>107053</v>
      </c>
      <c r="D32" s="14">
        <v>239956</v>
      </c>
      <c r="E32" s="14">
        <v>239956</v>
      </c>
      <c r="F32" s="14">
        <f t="shared" si="0"/>
        <v>0</v>
      </c>
      <c r="G32" s="14">
        <f t="shared" si="1"/>
        <v>132903</v>
      </c>
      <c r="H32" s="38">
        <f t="shared" si="3"/>
        <v>1</v>
      </c>
      <c r="I32" s="20">
        <f t="shared" si="2"/>
        <v>2.241469178817969</v>
      </c>
    </row>
    <row r="33" spans="1:9" ht="12.75">
      <c r="A33" s="14">
        <v>2711</v>
      </c>
      <c r="B33" s="14" t="s">
        <v>63</v>
      </c>
      <c r="C33" s="14">
        <v>45357</v>
      </c>
      <c r="D33" s="14">
        <v>56700</v>
      </c>
      <c r="E33" s="14">
        <v>56128</v>
      </c>
      <c r="F33" s="14">
        <f t="shared" si="0"/>
        <v>-572</v>
      </c>
      <c r="G33" s="14">
        <f t="shared" si="1"/>
        <v>10771</v>
      </c>
      <c r="H33" s="38">
        <f t="shared" si="3"/>
        <v>0.9899118165784833</v>
      </c>
      <c r="I33" s="20">
        <f t="shared" si="2"/>
        <v>1.2374716140838238</v>
      </c>
    </row>
    <row r="34" spans="1:9" ht="12.75">
      <c r="A34" s="14">
        <v>2729</v>
      </c>
      <c r="B34" s="14" t="s">
        <v>43</v>
      </c>
      <c r="C34" s="14">
        <v>636</v>
      </c>
      <c r="D34" s="14">
        <v>2781</v>
      </c>
      <c r="E34" s="14">
        <v>2781</v>
      </c>
      <c r="F34" s="14">
        <f t="shared" si="0"/>
        <v>0</v>
      </c>
      <c r="G34" s="14">
        <f t="shared" si="1"/>
        <v>2145</v>
      </c>
      <c r="H34" s="38">
        <f t="shared" si="3"/>
        <v>1</v>
      </c>
      <c r="I34" s="20">
        <f t="shared" si="2"/>
        <v>4.372641509433962</v>
      </c>
    </row>
    <row r="35" spans="1:9" ht="12.75">
      <c r="A35" s="14">
        <v>2802</v>
      </c>
      <c r="B35" s="14" t="s">
        <v>44</v>
      </c>
      <c r="C35" s="14">
        <v>15273</v>
      </c>
      <c r="D35" s="14">
        <v>51567</v>
      </c>
      <c r="E35" s="14">
        <v>51567</v>
      </c>
      <c r="F35" s="14">
        <f t="shared" si="0"/>
        <v>0</v>
      </c>
      <c r="G35" s="14">
        <f t="shared" si="1"/>
        <v>36294</v>
      </c>
      <c r="H35" s="38">
        <f t="shared" si="3"/>
        <v>1</v>
      </c>
      <c r="I35" s="20">
        <f t="shared" si="2"/>
        <v>3.3763504223138874</v>
      </c>
    </row>
    <row r="36" spans="1:9" ht="12.75">
      <c r="A36" s="14">
        <v>3612</v>
      </c>
      <c r="B36" s="14" t="s">
        <v>88</v>
      </c>
      <c r="C36" s="14">
        <v>0</v>
      </c>
      <c r="D36" s="14">
        <v>823</v>
      </c>
      <c r="E36" s="14">
        <v>823</v>
      </c>
      <c r="F36" s="14">
        <f t="shared" si="0"/>
        <v>0</v>
      </c>
      <c r="G36" s="14">
        <f t="shared" si="1"/>
        <v>823</v>
      </c>
      <c r="H36" s="38">
        <f t="shared" si="3"/>
        <v>1</v>
      </c>
      <c r="I36" s="20" t="e">
        <f t="shared" si="2"/>
        <v>#DIV/0!</v>
      </c>
    </row>
    <row r="37" spans="1:9" ht="12.75">
      <c r="A37" s="14">
        <v>3619</v>
      </c>
      <c r="B37" s="14" t="s">
        <v>33</v>
      </c>
      <c r="C37" s="14">
        <v>5456</v>
      </c>
      <c r="D37" s="14">
        <v>6800</v>
      </c>
      <c r="E37" s="14">
        <v>930</v>
      </c>
      <c r="F37" s="14">
        <f t="shared" si="0"/>
        <v>-5870</v>
      </c>
      <c r="G37" s="14">
        <f t="shared" si="1"/>
        <v>-4526</v>
      </c>
      <c r="H37" s="38">
        <f t="shared" si="3"/>
        <v>0.13676470588235295</v>
      </c>
      <c r="I37" s="20">
        <f t="shared" si="2"/>
        <v>0.17045454545454544</v>
      </c>
    </row>
    <row r="38" spans="1:9" ht="12.75">
      <c r="A38" s="14">
        <v>3701</v>
      </c>
      <c r="B38" s="14" t="s">
        <v>73</v>
      </c>
      <c r="C38" s="14">
        <v>-55329</v>
      </c>
      <c r="D38" s="14">
        <v>-67080</v>
      </c>
      <c r="E38" s="14">
        <v>-67080</v>
      </c>
      <c r="F38" s="14">
        <f t="shared" si="0"/>
        <v>0</v>
      </c>
      <c r="G38" s="14">
        <f t="shared" si="1"/>
        <v>-11751</v>
      </c>
      <c r="H38" s="38">
        <f t="shared" si="3"/>
        <v>1</v>
      </c>
      <c r="I38" s="20">
        <f t="shared" si="2"/>
        <v>1.2123841023694626</v>
      </c>
    </row>
    <row r="39" spans="1:9" ht="12.75">
      <c r="A39" s="14">
        <v>3702</v>
      </c>
      <c r="B39" s="14" t="s">
        <v>82</v>
      </c>
      <c r="C39" s="14">
        <v>-4484</v>
      </c>
      <c r="D39" s="14">
        <v>-8221</v>
      </c>
      <c r="E39" s="14">
        <v>-8221</v>
      </c>
      <c r="F39" s="14">
        <f t="shared" si="0"/>
        <v>0</v>
      </c>
      <c r="G39" s="14">
        <f t="shared" si="1"/>
        <v>-3737</v>
      </c>
      <c r="H39" s="38">
        <f t="shared" si="3"/>
        <v>1</v>
      </c>
      <c r="I39" s="20">
        <f t="shared" si="2"/>
        <v>1.8334076717216772</v>
      </c>
    </row>
    <row r="40" spans="1:9" ht="12.75">
      <c r="A40" s="14">
        <v>4022</v>
      </c>
      <c r="B40" s="14" t="s">
        <v>116</v>
      </c>
      <c r="C40" s="14">
        <v>12840</v>
      </c>
      <c r="D40" s="14">
        <v>0</v>
      </c>
      <c r="E40" s="14">
        <v>0</v>
      </c>
      <c r="F40" s="14">
        <f t="shared" si="0"/>
        <v>0</v>
      </c>
      <c r="G40" s="14">
        <f t="shared" si="1"/>
        <v>-12840</v>
      </c>
      <c r="H40" s="38" t="e">
        <f t="shared" si="3"/>
        <v>#DIV/0!</v>
      </c>
      <c r="I40" s="20">
        <f t="shared" si="2"/>
        <v>0</v>
      </c>
    </row>
    <row r="41" spans="1:9" ht="12.75">
      <c r="A41" s="14">
        <v>4030</v>
      </c>
      <c r="B41" s="14" t="s">
        <v>90</v>
      </c>
      <c r="C41" s="14">
        <v>8621</v>
      </c>
      <c r="D41" s="14">
        <v>4520</v>
      </c>
      <c r="E41" s="14">
        <v>4520</v>
      </c>
      <c r="F41" s="14">
        <f t="shared" si="0"/>
        <v>0</v>
      </c>
      <c r="G41" s="14">
        <f t="shared" si="1"/>
        <v>-4101</v>
      </c>
      <c r="H41" s="38">
        <f t="shared" si="3"/>
        <v>1</v>
      </c>
      <c r="I41" s="20">
        <f t="shared" si="2"/>
        <v>0.5243011251594942</v>
      </c>
    </row>
    <row r="42" spans="1:9" ht="12.75">
      <c r="A42" s="14">
        <v>4040</v>
      </c>
      <c r="B42" s="14" t="s">
        <v>47</v>
      </c>
      <c r="C42" s="14">
        <v>26061</v>
      </c>
      <c r="D42" s="14">
        <v>126184</v>
      </c>
      <c r="E42" s="14">
        <v>126184</v>
      </c>
      <c r="F42" s="14">
        <f t="shared" si="0"/>
        <v>0</v>
      </c>
      <c r="G42" s="14">
        <f t="shared" si="1"/>
        <v>100123</v>
      </c>
      <c r="H42" s="38">
        <f t="shared" si="3"/>
        <v>1</v>
      </c>
      <c r="I42" s="20">
        <f t="shared" si="2"/>
        <v>4.841870994973331</v>
      </c>
    </row>
    <row r="43" spans="1:9" ht="12.75">
      <c r="A43" s="14">
        <v>4100</v>
      </c>
      <c r="B43" s="14" t="s">
        <v>50</v>
      </c>
      <c r="C43" s="14">
        <v>74649</v>
      </c>
      <c r="D43" s="14">
        <v>112029</v>
      </c>
      <c r="E43" s="14">
        <v>112029</v>
      </c>
      <c r="F43" s="14">
        <f t="shared" si="0"/>
        <v>0</v>
      </c>
      <c r="G43" s="14">
        <f t="shared" si="1"/>
        <v>37380</v>
      </c>
      <c r="H43" s="38">
        <f t="shared" si="3"/>
        <v>1</v>
      </c>
      <c r="I43" s="20">
        <f t="shared" si="2"/>
        <v>1.5007434794839851</v>
      </c>
    </row>
    <row r="44" spans="1:9" ht="12.75">
      <c r="A44" s="14">
        <v>4501</v>
      </c>
      <c r="B44" s="14" t="s">
        <v>118</v>
      </c>
      <c r="C44" s="14">
        <v>12630</v>
      </c>
      <c r="D44" s="14">
        <v>5700</v>
      </c>
      <c r="E44" s="14">
        <v>5700</v>
      </c>
      <c r="F44" s="14">
        <f t="shared" si="0"/>
        <v>0</v>
      </c>
      <c r="G44" s="14">
        <f t="shared" si="1"/>
        <v>-6930</v>
      </c>
      <c r="H44" s="38">
        <f t="shared" si="3"/>
        <v>1</v>
      </c>
      <c r="I44" s="20">
        <f t="shared" si="2"/>
        <v>0.4513064133016627</v>
      </c>
    </row>
    <row r="45" spans="1:9" ht="12.75">
      <c r="A45" s="14">
        <v>4650</v>
      </c>
      <c r="B45" s="14" t="s">
        <v>119</v>
      </c>
      <c r="C45" s="14">
        <v>0</v>
      </c>
      <c r="D45" s="14">
        <v>524</v>
      </c>
      <c r="E45" s="14">
        <v>524</v>
      </c>
      <c r="F45" s="14">
        <f t="shared" si="0"/>
        <v>0</v>
      </c>
      <c r="G45" s="14">
        <f t="shared" si="1"/>
        <v>524</v>
      </c>
      <c r="H45" s="38">
        <f t="shared" si="3"/>
        <v>1</v>
      </c>
      <c r="I45" s="20" t="e">
        <f t="shared" si="2"/>
        <v>#DIV/0!</v>
      </c>
    </row>
    <row r="46" spans="1:9" ht="12.75">
      <c r="A46" s="18" t="s">
        <v>52</v>
      </c>
      <c r="B46" s="12" t="s">
        <v>53</v>
      </c>
      <c r="C46" s="18">
        <f>SUM(C47:C52)</f>
        <v>-164387</v>
      </c>
      <c r="D46" s="18">
        <f>SUM(D47:D52)</f>
        <v>121856</v>
      </c>
      <c r="E46" s="18">
        <f>SUM(E47:E52)</f>
        <v>93789</v>
      </c>
      <c r="F46" s="12">
        <f>E46-D46</f>
        <v>-28067</v>
      </c>
      <c r="G46" s="12">
        <f t="shared" si="1"/>
        <v>258176</v>
      </c>
      <c r="H46" s="33">
        <f t="shared" si="3"/>
        <v>0.7696707589285714</v>
      </c>
      <c r="I46" s="33">
        <f t="shared" si="2"/>
        <v>-0.5705378162506768</v>
      </c>
    </row>
    <row r="47" spans="1:9" ht="12.75">
      <c r="A47" s="14">
        <v>6101</v>
      </c>
      <c r="B47" s="14" t="s">
        <v>91</v>
      </c>
      <c r="C47" s="14">
        <v>64533</v>
      </c>
      <c r="D47" s="14">
        <v>64565</v>
      </c>
      <c r="E47" s="14">
        <v>64565</v>
      </c>
      <c r="F47" s="14">
        <f aca="true" t="shared" si="4" ref="F47:F66">E47-D47</f>
        <v>0</v>
      </c>
      <c r="G47" s="14">
        <f t="shared" si="1"/>
        <v>32</v>
      </c>
      <c r="H47" s="38">
        <f t="shared" si="3"/>
        <v>1</v>
      </c>
      <c r="I47" s="20">
        <f t="shared" si="2"/>
        <v>1.0004958703299087</v>
      </c>
    </row>
    <row r="48" spans="1:9" ht="12.75">
      <c r="A48" s="14">
        <v>6102</v>
      </c>
      <c r="B48" s="14" t="s">
        <v>81</v>
      </c>
      <c r="C48" s="14">
        <v>0</v>
      </c>
      <c r="D48" s="14">
        <v>0</v>
      </c>
      <c r="E48" s="14">
        <v>-28067</v>
      </c>
      <c r="F48" s="14">
        <f t="shared" si="4"/>
        <v>-28067</v>
      </c>
      <c r="G48" s="14">
        <f t="shared" si="1"/>
        <v>-28067</v>
      </c>
      <c r="H48" s="38" t="e">
        <f t="shared" si="3"/>
        <v>#DIV/0!</v>
      </c>
      <c r="I48" s="20" t="e">
        <f t="shared" si="2"/>
        <v>#DIV/0!</v>
      </c>
    </row>
    <row r="49" spans="1:9" ht="12.75">
      <c r="A49" s="14">
        <v>6105</v>
      </c>
      <c r="B49" s="14" t="s">
        <v>55</v>
      </c>
      <c r="C49" s="14">
        <v>206192</v>
      </c>
      <c r="D49" s="14">
        <v>144216</v>
      </c>
      <c r="E49" s="14">
        <v>144216</v>
      </c>
      <c r="F49" s="14">
        <f t="shared" si="4"/>
        <v>0</v>
      </c>
      <c r="G49" s="14">
        <f t="shared" si="1"/>
        <v>-61976</v>
      </c>
      <c r="H49" s="38">
        <f t="shared" si="3"/>
        <v>1</v>
      </c>
      <c r="I49" s="20">
        <f t="shared" si="2"/>
        <v>0.699425777915729</v>
      </c>
    </row>
    <row r="50" spans="1:9" ht="12.75">
      <c r="A50" s="14">
        <v>6201</v>
      </c>
      <c r="B50" s="14" t="s">
        <v>120</v>
      </c>
      <c r="C50" s="14">
        <v>0</v>
      </c>
      <c r="D50" s="14">
        <v>1350557</v>
      </c>
      <c r="E50" s="14">
        <v>1350557</v>
      </c>
      <c r="F50" s="14">
        <f t="shared" si="4"/>
        <v>0</v>
      </c>
      <c r="G50" s="14">
        <f t="shared" si="1"/>
        <v>1350557</v>
      </c>
      <c r="H50" s="38">
        <f t="shared" si="3"/>
        <v>1</v>
      </c>
      <c r="I50" s="20" t="e">
        <f t="shared" si="2"/>
        <v>#DIV/0!</v>
      </c>
    </row>
    <row r="51" spans="1:9" ht="12.75">
      <c r="A51" s="14">
        <v>6202</v>
      </c>
      <c r="B51" s="14" t="s">
        <v>92</v>
      </c>
      <c r="C51" s="14">
        <v>-445076</v>
      </c>
      <c r="D51" s="14">
        <v>-1437482</v>
      </c>
      <c r="E51" s="14">
        <v>-1437482</v>
      </c>
      <c r="F51" s="14">
        <f t="shared" si="4"/>
        <v>0</v>
      </c>
      <c r="G51" s="14">
        <f t="shared" si="1"/>
        <v>-992406</v>
      </c>
      <c r="H51" s="38">
        <f t="shared" si="3"/>
        <v>1</v>
      </c>
      <c r="I51" s="20">
        <f t="shared" si="2"/>
        <v>3.2297450323090886</v>
      </c>
    </row>
    <row r="52" spans="1:9" ht="12.75">
      <c r="A52" s="14">
        <v>6401</v>
      </c>
      <c r="B52" s="14" t="s">
        <v>114</v>
      </c>
      <c r="C52" s="14">
        <v>9964</v>
      </c>
      <c r="D52" s="14">
        <v>0</v>
      </c>
      <c r="E52" s="14">
        <v>0</v>
      </c>
      <c r="F52" s="14">
        <f t="shared" si="4"/>
        <v>0</v>
      </c>
      <c r="G52" s="14">
        <f t="shared" si="1"/>
        <v>-9964</v>
      </c>
      <c r="H52" s="38" t="e">
        <f t="shared" si="3"/>
        <v>#DIV/0!</v>
      </c>
      <c r="I52" s="20">
        <f t="shared" si="2"/>
        <v>0</v>
      </c>
    </row>
    <row r="53" spans="1:9" ht="12.75">
      <c r="A53" s="12" t="s">
        <v>67</v>
      </c>
      <c r="B53" s="12" t="s">
        <v>102</v>
      </c>
      <c r="C53" s="12">
        <f>SUM(C56+C57)</f>
        <v>-533787</v>
      </c>
      <c r="D53" s="12">
        <f>SUM(D56+D57+E54+E55)</f>
        <v>618517</v>
      </c>
      <c r="E53" s="12">
        <f>SUM(E56+E57+E54+E55)</f>
        <v>618517</v>
      </c>
      <c r="F53" s="12">
        <f t="shared" si="4"/>
        <v>0</v>
      </c>
      <c r="G53" s="12">
        <f t="shared" si="1"/>
        <v>1152304</v>
      </c>
      <c r="H53" s="19">
        <f t="shared" si="3"/>
        <v>1</v>
      </c>
      <c r="I53" s="20">
        <f t="shared" si="2"/>
        <v>-1.1587337271233658</v>
      </c>
    </row>
    <row r="54" spans="1:9" ht="12.75">
      <c r="A54" s="14">
        <v>7411</v>
      </c>
      <c r="B54" s="14" t="s">
        <v>95</v>
      </c>
      <c r="C54" s="14">
        <v>0</v>
      </c>
      <c r="D54" s="14">
        <v>1345740</v>
      </c>
      <c r="E54" s="14">
        <v>1345740</v>
      </c>
      <c r="F54" s="14">
        <f t="shared" si="4"/>
        <v>0</v>
      </c>
      <c r="G54" s="14">
        <f t="shared" si="1"/>
        <v>1345740</v>
      </c>
      <c r="H54" s="38">
        <f t="shared" si="3"/>
        <v>1</v>
      </c>
      <c r="I54" s="20" t="e">
        <f t="shared" si="2"/>
        <v>#DIV/0!</v>
      </c>
    </row>
    <row r="55" spans="1:9" ht="12.75">
      <c r="A55" s="14">
        <v>7412</v>
      </c>
      <c r="B55" s="14" t="s">
        <v>117</v>
      </c>
      <c r="C55" s="14">
        <v>0</v>
      </c>
      <c r="D55" s="14">
        <v>-1345740</v>
      </c>
      <c r="E55" s="14">
        <v>-1345740</v>
      </c>
      <c r="F55" s="14">
        <f t="shared" si="4"/>
        <v>0</v>
      </c>
      <c r="G55" s="14">
        <f t="shared" si="1"/>
        <v>-1345740</v>
      </c>
      <c r="H55" s="38">
        <f t="shared" si="3"/>
        <v>1</v>
      </c>
      <c r="I55" s="20" t="e">
        <f t="shared" si="2"/>
        <v>#DIV/0!</v>
      </c>
    </row>
    <row r="56" spans="1:9" ht="12.75">
      <c r="A56" s="14">
        <v>7621</v>
      </c>
      <c r="B56" s="14" t="s">
        <v>94</v>
      </c>
      <c r="C56" s="14">
        <v>-1203041</v>
      </c>
      <c r="D56" s="14">
        <v>-173962</v>
      </c>
      <c r="E56" s="14">
        <v>-173962</v>
      </c>
      <c r="F56" s="14">
        <f t="shared" si="4"/>
        <v>0</v>
      </c>
      <c r="G56" s="14">
        <f t="shared" si="1"/>
        <v>1029079</v>
      </c>
      <c r="H56" s="38">
        <f t="shared" si="3"/>
        <v>1</v>
      </c>
      <c r="I56" s="20">
        <f t="shared" si="2"/>
        <v>0.14460188804870325</v>
      </c>
    </row>
    <row r="57" spans="1:9" ht="12.75">
      <c r="A57" s="14">
        <v>7622</v>
      </c>
      <c r="B57" s="14" t="s">
        <v>95</v>
      </c>
      <c r="C57" s="14">
        <v>669254</v>
      </c>
      <c r="D57" s="14">
        <v>792479</v>
      </c>
      <c r="E57" s="14">
        <v>792479</v>
      </c>
      <c r="F57" s="14">
        <f t="shared" si="4"/>
        <v>0</v>
      </c>
      <c r="G57" s="14">
        <f t="shared" si="1"/>
        <v>123225</v>
      </c>
      <c r="H57" s="38">
        <f t="shared" si="3"/>
        <v>1</v>
      </c>
      <c r="I57" s="20">
        <f t="shared" si="2"/>
        <v>1.184122918951549</v>
      </c>
    </row>
    <row r="58" spans="1:9" ht="12.75">
      <c r="A58" s="12" t="s">
        <v>57</v>
      </c>
      <c r="B58" s="12" t="s">
        <v>110</v>
      </c>
      <c r="C58" s="18">
        <f>SUM(C59:C65)</f>
        <v>161271</v>
      </c>
      <c r="D58" s="18">
        <f>SUM(D59:D65)</f>
        <v>604924</v>
      </c>
      <c r="E58" s="18">
        <f>SUM(E59:E65)</f>
        <v>27720</v>
      </c>
      <c r="F58" s="12">
        <f t="shared" si="4"/>
        <v>-577204</v>
      </c>
      <c r="G58" s="12">
        <f t="shared" si="1"/>
        <v>-133551</v>
      </c>
      <c r="H58" s="19">
        <f t="shared" si="3"/>
        <v>0.045823938213726025</v>
      </c>
      <c r="I58" s="33">
        <f t="shared" si="2"/>
        <v>0.17188459177409454</v>
      </c>
    </row>
    <row r="59" spans="1:9" ht="12.75">
      <c r="A59" s="14">
        <v>8322</v>
      </c>
      <c r="B59" s="14" t="s">
        <v>107</v>
      </c>
      <c r="C59" s="14">
        <v>400000</v>
      </c>
      <c r="D59" s="14">
        <v>-400000</v>
      </c>
      <c r="E59" s="14">
        <v>-400000</v>
      </c>
      <c r="F59" s="14">
        <f t="shared" si="4"/>
        <v>0</v>
      </c>
      <c r="G59" s="14">
        <f t="shared" si="1"/>
        <v>-800000</v>
      </c>
      <c r="H59" s="38">
        <f t="shared" si="3"/>
        <v>1</v>
      </c>
      <c r="I59" s="20">
        <f t="shared" si="2"/>
        <v>-1</v>
      </c>
    </row>
    <row r="60" spans="1:9" ht="12.75">
      <c r="A60" s="14">
        <v>8372</v>
      </c>
      <c r="B60" s="14" t="s">
        <v>111</v>
      </c>
      <c r="C60" s="14">
        <v>318286</v>
      </c>
      <c r="D60" s="14">
        <v>0</v>
      </c>
      <c r="E60" s="14">
        <v>0</v>
      </c>
      <c r="F60" s="14">
        <f t="shared" si="4"/>
        <v>0</v>
      </c>
      <c r="G60" s="14">
        <f t="shared" si="1"/>
        <v>-318286</v>
      </c>
      <c r="H60" s="38" t="e">
        <f t="shared" si="3"/>
        <v>#DIV/0!</v>
      </c>
      <c r="I60" s="20">
        <f t="shared" si="2"/>
        <v>0</v>
      </c>
    </row>
    <row r="61" spans="1:9" ht="12.75">
      <c r="A61" s="14">
        <v>8382</v>
      </c>
      <c r="B61" s="14" t="s">
        <v>115</v>
      </c>
      <c r="C61" s="14">
        <v>-29374</v>
      </c>
      <c r="D61" s="14">
        <v>-63659</v>
      </c>
      <c r="E61" s="14">
        <v>-63658</v>
      </c>
      <c r="F61" s="14">
        <f t="shared" si="4"/>
        <v>1</v>
      </c>
      <c r="G61" s="14">
        <f t="shared" si="1"/>
        <v>-34284</v>
      </c>
      <c r="H61" s="38">
        <f t="shared" si="3"/>
        <v>0.999984291302094</v>
      </c>
      <c r="I61" s="20">
        <f t="shared" si="2"/>
        <v>2.167154626540478</v>
      </c>
    </row>
    <row r="62" spans="1:9" ht="12.75">
      <c r="A62" s="12">
        <v>8803</v>
      </c>
      <c r="B62" s="12" t="s">
        <v>109</v>
      </c>
      <c r="C62" s="12">
        <v>0</v>
      </c>
      <c r="D62" s="12">
        <v>3374</v>
      </c>
      <c r="E62" s="12">
        <v>3374</v>
      </c>
      <c r="F62" s="12">
        <f t="shared" si="4"/>
        <v>0</v>
      </c>
      <c r="G62" s="12">
        <f t="shared" si="1"/>
        <v>3374</v>
      </c>
      <c r="H62" s="19">
        <f t="shared" si="3"/>
        <v>1</v>
      </c>
      <c r="I62" s="20" t="e">
        <f t="shared" si="2"/>
        <v>#DIV/0!</v>
      </c>
    </row>
    <row r="63" spans="1:9" ht="12.75">
      <c r="A63" s="12">
        <v>9320</v>
      </c>
      <c r="B63" s="12" t="s">
        <v>112</v>
      </c>
      <c r="C63" s="12">
        <v>450000</v>
      </c>
      <c r="D63" s="12">
        <v>-450000</v>
      </c>
      <c r="E63" s="12">
        <v>-450000</v>
      </c>
      <c r="F63" s="12">
        <f t="shared" si="4"/>
        <v>0</v>
      </c>
      <c r="G63" s="12">
        <f t="shared" si="1"/>
        <v>-900000</v>
      </c>
      <c r="H63" s="19">
        <f t="shared" si="3"/>
        <v>1</v>
      </c>
      <c r="I63" s="20">
        <f t="shared" si="2"/>
        <v>-1</v>
      </c>
    </row>
    <row r="64" spans="1:9" ht="12.75">
      <c r="A64" s="18">
        <v>9501</v>
      </c>
      <c r="B64" s="12" t="s">
        <v>58</v>
      </c>
      <c r="C64" s="18">
        <v>537568</v>
      </c>
      <c r="D64" s="18">
        <v>1515209</v>
      </c>
      <c r="E64" s="18">
        <v>1515209</v>
      </c>
      <c r="F64" s="12">
        <f t="shared" si="4"/>
        <v>0</v>
      </c>
      <c r="G64" s="12">
        <f t="shared" si="1"/>
        <v>977641</v>
      </c>
      <c r="H64" s="19">
        <f t="shared" si="3"/>
        <v>1</v>
      </c>
      <c r="I64" s="20">
        <f t="shared" si="2"/>
        <v>2.8186368980296446</v>
      </c>
    </row>
    <row r="65" spans="1:9" ht="12.75">
      <c r="A65" s="18">
        <v>9507</v>
      </c>
      <c r="B65" s="12" t="s">
        <v>59</v>
      </c>
      <c r="C65" s="18">
        <v>-1515209</v>
      </c>
      <c r="D65" s="18">
        <v>0</v>
      </c>
      <c r="E65" s="18">
        <v>-577205</v>
      </c>
      <c r="F65" s="12">
        <f t="shared" si="4"/>
        <v>-577205</v>
      </c>
      <c r="G65" s="12">
        <f t="shared" si="1"/>
        <v>938004</v>
      </c>
      <c r="H65" s="19" t="e">
        <f t="shared" si="3"/>
        <v>#DIV/0!</v>
      </c>
      <c r="I65" s="20">
        <f t="shared" si="2"/>
        <v>0.38094084710426085</v>
      </c>
    </row>
    <row r="66" spans="1:9" ht="12.75">
      <c r="A66" s="18" t="s">
        <v>61</v>
      </c>
      <c r="B66" s="14"/>
      <c r="C66" s="18">
        <f>SUM(C7+C14+C46+C53+C58)</f>
        <v>9658979</v>
      </c>
      <c r="D66" s="18">
        <f>SUM(D7+D14+D46+D53+D58)</f>
        <v>11074344</v>
      </c>
      <c r="E66" s="18">
        <f>SUM(E7+E14+E46+E53+E58)</f>
        <v>9150341</v>
      </c>
      <c r="F66" s="12">
        <f t="shared" si="4"/>
        <v>-1924003</v>
      </c>
      <c r="G66" s="12">
        <f t="shared" si="1"/>
        <v>-508638</v>
      </c>
      <c r="H66" s="19">
        <f t="shared" si="3"/>
        <v>0.8262648333842618</v>
      </c>
      <c r="I66" s="20">
        <f t="shared" si="2"/>
        <v>0.9473403969508578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O25" sqref="O24:O25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0.00390625" style="0" customWidth="1"/>
    <col min="4" max="4" width="9.8515625" style="0" customWidth="1"/>
    <col min="5" max="5" width="9.57421875" style="0" customWidth="1"/>
    <col min="6" max="6" width="7.28125" style="0" customWidth="1"/>
    <col min="7" max="7" width="7.140625" style="0" customWidth="1"/>
    <col min="8" max="8" width="6.8515625" style="0" customWidth="1"/>
    <col min="9" max="9" width="7.421875" style="0" customWidth="1"/>
    <col min="11" max="11" width="21.28125" style="0" customWidth="1"/>
  </cols>
  <sheetData>
    <row r="1" spans="5:7" ht="12" customHeight="1">
      <c r="E1" s="1" t="s">
        <v>0</v>
      </c>
      <c r="F1" s="1"/>
      <c r="G1" s="1"/>
    </row>
    <row r="2" spans="5:7" ht="15" hidden="1">
      <c r="E2" s="1"/>
      <c r="F2" s="1"/>
      <c r="G2" s="1"/>
    </row>
    <row r="3" spans="1:9" ht="10.5" customHeight="1">
      <c r="A3" s="46" t="s">
        <v>72</v>
      </c>
      <c r="B3" s="48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6</v>
      </c>
      <c r="H3" s="25" t="s">
        <v>7</v>
      </c>
      <c r="I3" s="25" t="s">
        <v>7</v>
      </c>
    </row>
    <row r="4" spans="1:9" ht="9.75" customHeight="1">
      <c r="A4" s="47"/>
      <c r="B4" s="47"/>
      <c r="C4" s="26"/>
      <c r="D4" s="26" t="s">
        <v>8</v>
      </c>
      <c r="E4" s="26"/>
      <c r="F4" s="26" t="s">
        <v>9</v>
      </c>
      <c r="G4" s="26" t="s">
        <v>10</v>
      </c>
      <c r="H4" s="26" t="s">
        <v>11</v>
      </c>
      <c r="I4" s="26" t="s">
        <v>12</v>
      </c>
    </row>
    <row r="5" spans="1:9" ht="10.5" customHeight="1">
      <c r="A5" s="47"/>
      <c r="B5" s="47"/>
      <c r="C5" s="26"/>
      <c r="D5" s="26" t="s">
        <v>13</v>
      </c>
      <c r="E5" s="27"/>
      <c r="F5" s="26"/>
      <c r="G5" s="26"/>
      <c r="H5" s="26"/>
      <c r="I5" s="26"/>
    </row>
    <row r="6" spans="1:9" ht="15.75" customHeight="1">
      <c r="A6" s="24"/>
      <c r="B6" s="24"/>
      <c r="C6" s="26" t="s">
        <v>71</v>
      </c>
      <c r="D6" s="28" t="s">
        <v>84</v>
      </c>
      <c r="E6" s="28" t="s">
        <v>84</v>
      </c>
      <c r="F6" s="29"/>
      <c r="G6" s="29"/>
      <c r="H6" s="29"/>
      <c r="I6" s="29"/>
    </row>
    <row r="7" spans="1:9" ht="12.75">
      <c r="A7" s="10">
        <v>1</v>
      </c>
      <c r="B7" s="21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 t="s">
        <v>14</v>
      </c>
      <c r="B8" s="12" t="s">
        <v>15</v>
      </c>
      <c r="C8" s="18">
        <f>SUM(C9:C14)</f>
        <v>6004644</v>
      </c>
      <c r="D8" s="18">
        <f>SUM(D9:D15)</f>
        <v>7194741</v>
      </c>
      <c r="E8" s="18">
        <f>SUM(E9:E15)</f>
        <v>7181849</v>
      </c>
      <c r="F8" s="18">
        <f>E8-D8</f>
        <v>-12892</v>
      </c>
      <c r="G8" s="18">
        <f>E8-C8</f>
        <v>1177205</v>
      </c>
      <c r="H8" s="19">
        <f>E8/D8</f>
        <v>0.9982081356368492</v>
      </c>
      <c r="I8" s="19">
        <f>E8/C8</f>
        <v>1.1960490913366388</v>
      </c>
    </row>
    <row r="9" spans="1:9" ht="12.75">
      <c r="A9" s="14">
        <v>3111</v>
      </c>
      <c r="B9" s="14" t="s">
        <v>16</v>
      </c>
      <c r="C9" s="14">
        <v>3561818</v>
      </c>
      <c r="D9" s="14">
        <v>5446126</v>
      </c>
      <c r="E9" s="14">
        <v>5446126</v>
      </c>
      <c r="F9" s="14">
        <f aca="true" t="shared" si="0" ref="F9:F60">E9-D9</f>
        <v>0</v>
      </c>
      <c r="G9" s="14">
        <f aca="true" t="shared" si="1" ref="G9:G60">E9-C9</f>
        <v>1884308</v>
      </c>
      <c r="H9" s="20">
        <f aca="true" t="shared" si="2" ref="H9:H60">E9/D9</f>
        <v>1</v>
      </c>
      <c r="I9" s="20">
        <f aca="true" t="shared" si="3" ref="I9:I60">E9/C9</f>
        <v>1.529029838133223</v>
      </c>
    </row>
    <row r="10" spans="1:9" ht="12.75">
      <c r="A10" s="14">
        <v>3112</v>
      </c>
      <c r="B10" s="14" t="s">
        <v>17</v>
      </c>
      <c r="C10" s="14">
        <v>355200</v>
      </c>
      <c r="D10" s="14">
        <v>679343</v>
      </c>
      <c r="E10" s="14">
        <v>679343</v>
      </c>
      <c r="F10" s="14">
        <f t="shared" si="0"/>
        <v>0</v>
      </c>
      <c r="G10" s="14">
        <f t="shared" si="1"/>
        <v>324143</v>
      </c>
      <c r="H10" s="20">
        <f t="shared" si="2"/>
        <v>1</v>
      </c>
      <c r="I10" s="20">
        <f t="shared" si="3"/>
        <v>1.9125647522522522</v>
      </c>
    </row>
    <row r="11" spans="1:9" ht="12.75">
      <c r="A11" s="14">
        <v>3113</v>
      </c>
      <c r="B11" s="14" t="s">
        <v>18</v>
      </c>
      <c r="C11" s="14">
        <v>929000</v>
      </c>
      <c r="D11" s="14">
        <v>749014</v>
      </c>
      <c r="E11" s="14">
        <v>749014</v>
      </c>
      <c r="F11" s="14">
        <f t="shared" si="0"/>
        <v>0</v>
      </c>
      <c r="G11" s="14">
        <f t="shared" si="1"/>
        <v>-179986</v>
      </c>
      <c r="H11" s="20">
        <f t="shared" si="2"/>
        <v>1</v>
      </c>
      <c r="I11" s="20">
        <f t="shared" si="3"/>
        <v>0.8062583423035522</v>
      </c>
    </row>
    <row r="12" spans="1:9" ht="12.75">
      <c r="A12" s="14">
        <v>3119</v>
      </c>
      <c r="B12" s="14" t="s">
        <v>21</v>
      </c>
      <c r="C12" s="14">
        <v>505582</v>
      </c>
      <c r="D12" s="14">
        <v>0</v>
      </c>
      <c r="E12" s="14">
        <v>0</v>
      </c>
      <c r="F12" s="14">
        <f t="shared" si="0"/>
        <v>0</v>
      </c>
      <c r="G12" s="14">
        <f>E12-C12</f>
        <v>-505582</v>
      </c>
      <c r="H12" s="20"/>
      <c r="I12" s="20">
        <f t="shared" si="3"/>
        <v>0</v>
      </c>
    </row>
    <row r="13" spans="1:9" ht="12.75">
      <c r="A13" s="14">
        <v>3118</v>
      </c>
      <c r="B13" s="14" t="s">
        <v>83</v>
      </c>
      <c r="C13" s="14">
        <v>653044</v>
      </c>
      <c r="D13" s="14">
        <v>231599</v>
      </c>
      <c r="E13" s="14">
        <v>231599</v>
      </c>
      <c r="F13" s="14">
        <f t="shared" si="0"/>
        <v>0</v>
      </c>
      <c r="G13" s="14">
        <f t="shared" si="1"/>
        <v>-421445</v>
      </c>
      <c r="H13" s="20">
        <f t="shared" si="2"/>
        <v>1</v>
      </c>
      <c r="I13" s="20">
        <f t="shared" si="3"/>
        <v>0.3546453225203815</v>
      </c>
    </row>
    <row r="14" spans="1:9" ht="12.75">
      <c r="A14" s="14">
        <v>3120</v>
      </c>
      <c r="B14" s="14" t="s">
        <v>23</v>
      </c>
      <c r="C14" s="14">
        <v>0</v>
      </c>
      <c r="D14" s="14">
        <v>0</v>
      </c>
      <c r="E14" s="14">
        <v>-12892</v>
      </c>
      <c r="F14" s="14">
        <f>E14-D14</f>
        <v>-12892</v>
      </c>
      <c r="G14" s="18">
        <f>E14-C14</f>
        <v>-12892</v>
      </c>
      <c r="H14" s="20"/>
      <c r="I14" s="19"/>
    </row>
    <row r="15" spans="1:9" ht="12.75">
      <c r="A15" s="14">
        <v>3128</v>
      </c>
      <c r="B15" s="14" t="s">
        <v>80</v>
      </c>
      <c r="C15" s="14">
        <v>0</v>
      </c>
      <c r="D15" s="14">
        <v>88659</v>
      </c>
      <c r="E15" s="14">
        <v>88659</v>
      </c>
      <c r="F15" s="14">
        <f>E15-D15</f>
        <v>0</v>
      </c>
      <c r="G15" s="18">
        <f>E15-C15</f>
        <v>88659</v>
      </c>
      <c r="H15" s="20">
        <f t="shared" si="2"/>
        <v>1</v>
      </c>
      <c r="I15" s="19"/>
    </row>
    <row r="16" spans="1:9" ht="12.75">
      <c r="A16" s="18" t="s">
        <v>24</v>
      </c>
      <c r="B16" s="12" t="s">
        <v>25</v>
      </c>
      <c r="C16" s="18">
        <v>3473463</v>
      </c>
      <c r="D16" s="18">
        <v>1743084</v>
      </c>
      <c r="E16" s="18">
        <v>1650925</v>
      </c>
      <c r="F16" s="18">
        <f t="shared" si="0"/>
        <v>-92159</v>
      </c>
      <c r="G16" s="18">
        <f t="shared" si="1"/>
        <v>-1822538</v>
      </c>
      <c r="H16" s="19">
        <f t="shared" si="2"/>
        <v>0.9471287671735843</v>
      </c>
      <c r="I16" s="19">
        <f t="shared" si="3"/>
        <v>0.4752965556276258</v>
      </c>
    </row>
    <row r="17" spans="1:9" ht="12.75">
      <c r="A17" s="14"/>
      <c r="B17" s="12" t="s">
        <v>26</v>
      </c>
      <c r="C17" s="18">
        <f>SUM(C18:C22)</f>
        <v>970589</v>
      </c>
      <c r="D17" s="18">
        <f>SUM(D18:D22)</f>
        <v>720000</v>
      </c>
      <c r="E17" s="18">
        <f>SUM(E18:E22)</f>
        <v>645760</v>
      </c>
      <c r="F17" s="18">
        <f t="shared" si="0"/>
        <v>-74240</v>
      </c>
      <c r="G17" s="18">
        <f t="shared" si="1"/>
        <v>-324829</v>
      </c>
      <c r="H17" s="19">
        <f t="shared" si="2"/>
        <v>0.8968888888888888</v>
      </c>
      <c r="I17" s="19">
        <f t="shared" si="3"/>
        <v>0.6653279606506977</v>
      </c>
    </row>
    <row r="18" spans="1:9" ht="12.75">
      <c r="A18" s="14">
        <v>103</v>
      </c>
      <c r="B18" s="15" t="s">
        <v>27</v>
      </c>
      <c r="C18" s="14">
        <v>0</v>
      </c>
      <c r="D18" s="14">
        <v>27960</v>
      </c>
      <c r="E18" s="14">
        <v>27960</v>
      </c>
      <c r="F18" s="14">
        <f>E18-D18</f>
        <v>0</v>
      </c>
      <c r="G18" s="14">
        <f>E18-C18</f>
        <v>27960</v>
      </c>
      <c r="H18" s="20">
        <f>E18/D18</f>
        <v>1</v>
      </c>
      <c r="I18" s="20"/>
    </row>
    <row r="19" spans="1:9" ht="12.75">
      <c r="A19" s="14">
        <v>1301</v>
      </c>
      <c r="B19" s="15" t="s">
        <v>28</v>
      </c>
      <c r="C19" s="14">
        <v>112116</v>
      </c>
      <c r="D19" s="14">
        <v>115000</v>
      </c>
      <c r="E19" s="14">
        <v>99538</v>
      </c>
      <c r="F19" s="14">
        <f t="shared" si="0"/>
        <v>-15462</v>
      </c>
      <c r="G19" s="14">
        <f t="shared" si="1"/>
        <v>-12578</v>
      </c>
      <c r="H19" s="20">
        <f t="shared" si="2"/>
        <v>0.8655478260869566</v>
      </c>
      <c r="I19" s="20">
        <f t="shared" si="3"/>
        <v>0.8878126226408363</v>
      </c>
    </row>
    <row r="20" spans="1:9" ht="12.75">
      <c r="A20" s="14">
        <v>1303</v>
      </c>
      <c r="B20" s="15" t="s">
        <v>29</v>
      </c>
      <c r="C20" s="14">
        <v>125533</v>
      </c>
      <c r="D20" s="14">
        <v>147257</v>
      </c>
      <c r="E20" s="14">
        <v>147257</v>
      </c>
      <c r="F20" s="14">
        <f t="shared" si="0"/>
        <v>0</v>
      </c>
      <c r="G20" s="14">
        <f t="shared" si="1"/>
        <v>21724</v>
      </c>
      <c r="H20" s="20">
        <f t="shared" si="2"/>
        <v>1</v>
      </c>
      <c r="I20" s="20">
        <f t="shared" si="3"/>
        <v>1.1730540973289891</v>
      </c>
    </row>
    <row r="21" spans="1:9" ht="12.75">
      <c r="A21" s="14">
        <v>1304</v>
      </c>
      <c r="B21" s="15" t="s">
        <v>30</v>
      </c>
      <c r="C21" s="14">
        <v>725017</v>
      </c>
      <c r="D21" s="14">
        <v>421783</v>
      </c>
      <c r="E21" s="14">
        <v>366933</v>
      </c>
      <c r="F21" s="14">
        <f t="shared" si="0"/>
        <v>-54850</v>
      </c>
      <c r="G21" s="14">
        <f t="shared" si="1"/>
        <v>-358084</v>
      </c>
      <c r="H21" s="20">
        <f t="shared" si="2"/>
        <v>0.8699568261404561</v>
      </c>
      <c r="I21" s="20">
        <f t="shared" si="3"/>
        <v>0.5061026155248773</v>
      </c>
    </row>
    <row r="22" spans="1:9" ht="12.75">
      <c r="A22" s="14">
        <v>2000</v>
      </c>
      <c r="B22" s="15" t="s">
        <v>31</v>
      </c>
      <c r="C22" s="14">
        <v>7923</v>
      </c>
      <c r="D22" s="14">
        <v>8000</v>
      </c>
      <c r="E22" s="14">
        <v>4072</v>
      </c>
      <c r="F22" s="14">
        <f t="shared" si="0"/>
        <v>-3928</v>
      </c>
      <c r="G22" s="14">
        <f t="shared" si="1"/>
        <v>-3851</v>
      </c>
      <c r="H22" s="20">
        <f t="shared" si="2"/>
        <v>0.509</v>
      </c>
      <c r="I22" s="20">
        <f t="shared" si="3"/>
        <v>0.5139467373469645</v>
      </c>
    </row>
    <row r="23" spans="1:9" ht="12.75">
      <c r="A23" s="14"/>
      <c r="B23" s="12" t="s">
        <v>32</v>
      </c>
      <c r="C23" s="18">
        <f>SUM(C24:C47)</f>
        <v>2502874</v>
      </c>
      <c r="D23" s="18">
        <f>SUM(D24:D47)</f>
        <v>1023084</v>
      </c>
      <c r="E23" s="18">
        <f>SUM(E24:E47)</f>
        <v>1005165</v>
      </c>
      <c r="F23" s="18">
        <f t="shared" si="0"/>
        <v>-17919</v>
      </c>
      <c r="G23" s="18">
        <f t="shared" si="1"/>
        <v>-1497709</v>
      </c>
      <c r="H23" s="19">
        <f t="shared" si="2"/>
        <v>0.9824853091241775</v>
      </c>
      <c r="I23" s="19">
        <f t="shared" si="3"/>
        <v>0.40160431567869576</v>
      </c>
    </row>
    <row r="24" spans="1:9" ht="12.75">
      <c r="A24" s="14">
        <v>2404</v>
      </c>
      <c r="B24" s="14" t="s">
        <v>34</v>
      </c>
      <c r="C24" s="14">
        <v>50227</v>
      </c>
      <c r="D24" s="14">
        <v>32000</v>
      </c>
      <c r="E24" s="14">
        <v>31619</v>
      </c>
      <c r="F24" s="14">
        <f t="shared" si="0"/>
        <v>-381</v>
      </c>
      <c r="G24" s="14">
        <f t="shared" si="1"/>
        <v>-18608</v>
      </c>
      <c r="H24" s="20">
        <f>E24/D24</f>
        <v>0.98809375</v>
      </c>
      <c r="I24" s="20">
        <f>E24/C24</f>
        <v>0.6295219702550421</v>
      </c>
    </row>
    <row r="25" spans="1:9" ht="12.75">
      <c r="A25" s="14">
        <v>2405</v>
      </c>
      <c r="B25" s="14" t="s">
        <v>35</v>
      </c>
      <c r="C25" s="14">
        <v>73312</v>
      </c>
      <c r="D25" s="14">
        <v>82765</v>
      </c>
      <c r="E25" s="14">
        <v>82765</v>
      </c>
      <c r="F25" s="14">
        <f t="shared" si="0"/>
        <v>0</v>
      </c>
      <c r="G25" s="14">
        <f t="shared" si="1"/>
        <v>9453</v>
      </c>
      <c r="H25" s="20">
        <f t="shared" si="2"/>
        <v>1</v>
      </c>
      <c r="I25" s="20">
        <f t="shared" si="3"/>
        <v>1.1289420558707988</v>
      </c>
    </row>
    <row r="26" spans="1:9" ht="12.75">
      <c r="A26" s="14">
        <v>2406</v>
      </c>
      <c r="B26" s="14" t="s">
        <v>36</v>
      </c>
      <c r="C26" s="14">
        <v>75</v>
      </c>
      <c r="D26" s="14">
        <v>309</v>
      </c>
      <c r="E26" s="14">
        <v>309</v>
      </c>
      <c r="F26" s="14">
        <f t="shared" si="0"/>
        <v>0</v>
      </c>
      <c r="G26" s="14">
        <f t="shared" si="1"/>
        <v>234</v>
      </c>
      <c r="H26" s="20">
        <f t="shared" si="2"/>
        <v>1</v>
      </c>
      <c r="I26" s="20">
        <f t="shared" si="3"/>
        <v>4.12</v>
      </c>
    </row>
    <row r="27" spans="1:22" ht="12.75">
      <c r="A27" s="14">
        <v>2408</v>
      </c>
      <c r="B27" s="14" t="s">
        <v>37</v>
      </c>
      <c r="C27" s="14">
        <v>2482</v>
      </c>
      <c r="D27" s="14">
        <v>4785</v>
      </c>
      <c r="E27" s="14">
        <v>4785</v>
      </c>
      <c r="F27" s="14">
        <f t="shared" si="0"/>
        <v>0</v>
      </c>
      <c r="G27" s="14">
        <f t="shared" si="1"/>
        <v>2303</v>
      </c>
      <c r="H27" s="20">
        <f t="shared" si="2"/>
        <v>1</v>
      </c>
      <c r="I27" s="20">
        <f t="shared" si="3"/>
        <v>1.9278807413376309</v>
      </c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  <c r="U27" s="23"/>
      <c r="V27" s="23"/>
    </row>
    <row r="28" spans="1:22" ht="12.75">
      <c r="A28" s="14">
        <v>2409</v>
      </c>
      <c r="B28" s="14" t="s">
        <v>78</v>
      </c>
      <c r="C28" s="14">
        <v>0</v>
      </c>
      <c r="D28" s="14">
        <v>33375</v>
      </c>
      <c r="E28" s="14">
        <v>33375</v>
      </c>
      <c r="F28" s="14">
        <f t="shared" si="0"/>
        <v>0</v>
      </c>
      <c r="G28" s="14">
        <f t="shared" si="1"/>
        <v>33375</v>
      </c>
      <c r="H28" s="20">
        <f t="shared" si="2"/>
        <v>1</v>
      </c>
      <c r="I28" s="20"/>
      <c r="J28" s="22"/>
      <c r="K28" s="22"/>
      <c r="L28" s="22"/>
      <c r="M28" s="22"/>
      <c r="N28" s="22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14">
        <v>2701</v>
      </c>
      <c r="B29" s="14" t="s">
        <v>38</v>
      </c>
      <c r="C29" s="14">
        <v>65568</v>
      </c>
      <c r="D29" s="14">
        <v>79627</v>
      </c>
      <c r="E29" s="14">
        <v>79627</v>
      </c>
      <c r="F29" s="14">
        <f t="shared" si="0"/>
        <v>0</v>
      </c>
      <c r="G29" s="14">
        <f t="shared" si="1"/>
        <v>14059</v>
      </c>
      <c r="H29" s="20">
        <f t="shared" si="2"/>
        <v>1</v>
      </c>
      <c r="I29" s="20">
        <f t="shared" si="3"/>
        <v>1.2144186188384578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2.75">
      <c r="A30" s="14">
        <v>2704</v>
      </c>
      <c r="B30" s="14" t="s">
        <v>39</v>
      </c>
      <c r="C30" s="14">
        <v>29560</v>
      </c>
      <c r="D30" s="14">
        <v>33379</v>
      </c>
      <c r="E30" s="14">
        <v>33379</v>
      </c>
      <c r="F30" s="14">
        <f t="shared" si="0"/>
        <v>0</v>
      </c>
      <c r="G30" s="14">
        <f t="shared" si="1"/>
        <v>3819</v>
      </c>
      <c r="H30" s="20">
        <f t="shared" si="2"/>
        <v>1</v>
      </c>
      <c r="I30" s="20">
        <f t="shared" si="3"/>
        <v>1.1291948579161029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2.75">
      <c r="A31" s="14">
        <v>2705</v>
      </c>
      <c r="B31" s="14" t="s">
        <v>85</v>
      </c>
      <c r="C31" s="14">
        <v>20657</v>
      </c>
      <c r="D31" s="14">
        <v>20559</v>
      </c>
      <c r="E31" s="14">
        <v>20559</v>
      </c>
      <c r="F31" s="14">
        <f t="shared" si="0"/>
        <v>0</v>
      </c>
      <c r="G31" s="14">
        <f t="shared" si="1"/>
        <v>-98</v>
      </c>
      <c r="H31" s="20">
        <f t="shared" si="2"/>
        <v>1</v>
      </c>
      <c r="I31" s="20">
        <f t="shared" si="3"/>
        <v>0.9952558454761098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2.75">
      <c r="A32" s="14">
        <v>2707</v>
      </c>
      <c r="B32" s="14" t="s">
        <v>41</v>
      </c>
      <c r="C32" s="14">
        <v>323811</v>
      </c>
      <c r="D32" s="14">
        <v>318241</v>
      </c>
      <c r="E32" s="14">
        <v>305743</v>
      </c>
      <c r="F32" s="14">
        <f t="shared" si="0"/>
        <v>-12498</v>
      </c>
      <c r="G32" s="14">
        <f t="shared" si="1"/>
        <v>-18068</v>
      </c>
      <c r="H32" s="20">
        <f t="shared" si="2"/>
        <v>0.9607278760436273</v>
      </c>
      <c r="I32" s="20">
        <f t="shared" si="3"/>
        <v>0.9442020190790307</v>
      </c>
      <c r="J32" s="22"/>
      <c r="K32" s="22"/>
      <c r="L32" s="22"/>
      <c r="M32" s="22"/>
      <c r="N32" s="22"/>
      <c r="O32" s="23"/>
      <c r="P32" s="23"/>
      <c r="Q32" s="23"/>
      <c r="R32" s="23"/>
      <c r="S32" s="23"/>
      <c r="T32" s="23"/>
      <c r="U32" s="23"/>
      <c r="V32" s="23"/>
    </row>
    <row r="33" spans="1:22" ht="12.75">
      <c r="A33" s="14">
        <v>2710</v>
      </c>
      <c r="B33" s="14" t="s">
        <v>42</v>
      </c>
      <c r="C33" s="14">
        <v>1743693</v>
      </c>
      <c r="D33" s="14">
        <v>190777</v>
      </c>
      <c r="E33" s="14">
        <v>190777</v>
      </c>
      <c r="F33" s="14">
        <f t="shared" si="0"/>
        <v>0</v>
      </c>
      <c r="G33" s="14">
        <f t="shared" si="1"/>
        <v>-1552916</v>
      </c>
      <c r="H33" s="20">
        <f t="shared" si="2"/>
        <v>1</v>
      </c>
      <c r="I33" s="20">
        <f t="shared" si="3"/>
        <v>0.10940974127899808</v>
      </c>
      <c r="J33" s="22"/>
      <c r="K33" s="2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</row>
    <row r="34" spans="1:22" ht="12.75">
      <c r="A34" s="14">
        <v>2711</v>
      </c>
      <c r="B34" s="14" t="s">
        <v>63</v>
      </c>
      <c r="C34" s="14">
        <v>76046</v>
      </c>
      <c r="D34" s="14">
        <v>64000</v>
      </c>
      <c r="E34" s="14">
        <v>63170</v>
      </c>
      <c r="F34" s="14">
        <f t="shared" si="0"/>
        <v>-830</v>
      </c>
      <c r="G34" s="14">
        <f t="shared" si="1"/>
        <v>-12876</v>
      </c>
      <c r="H34" s="20">
        <f t="shared" si="2"/>
        <v>0.98703125</v>
      </c>
      <c r="I34" s="20">
        <f t="shared" si="3"/>
        <v>0.8306814296609947</v>
      </c>
      <c r="J34" s="22"/>
      <c r="K34" s="22"/>
      <c r="L34" s="22"/>
      <c r="M34" s="22"/>
      <c r="N34" s="22"/>
      <c r="O34" s="23"/>
      <c r="P34" s="23"/>
      <c r="Q34" s="23"/>
      <c r="R34" s="23"/>
      <c r="S34" s="23"/>
      <c r="T34" s="23"/>
      <c r="U34" s="23"/>
      <c r="V34" s="23"/>
    </row>
    <row r="35" spans="1:22" ht="12.75">
      <c r="A35" s="14">
        <v>2716</v>
      </c>
      <c r="B35" s="14" t="s">
        <v>48</v>
      </c>
      <c r="C35" s="14">
        <v>14337</v>
      </c>
      <c r="D35" s="14">
        <v>16545</v>
      </c>
      <c r="E35" s="14">
        <v>16545</v>
      </c>
      <c r="F35" s="14">
        <f t="shared" si="0"/>
        <v>0</v>
      </c>
      <c r="G35" s="14">
        <f t="shared" si="1"/>
        <v>2208</v>
      </c>
      <c r="H35" s="20">
        <f t="shared" si="2"/>
        <v>1</v>
      </c>
      <c r="I35" s="20">
        <f t="shared" si="3"/>
        <v>1.1540071144590918</v>
      </c>
      <c r="J35" s="22"/>
      <c r="K35" s="22"/>
      <c r="L35" s="22"/>
      <c r="M35" s="22"/>
      <c r="N35" s="22"/>
      <c r="O35" s="23"/>
      <c r="P35" s="23"/>
      <c r="Q35" s="23"/>
      <c r="R35" s="23"/>
      <c r="S35" s="23"/>
      <c r="T35" s="23"/>
      <c r="U35" s="23"/>
      <c r="V35" s="23"/>
    </row>
    <row r="36" spans="1:22" ht="12.75">
      <c r="A36" s="14">
        <v>2729</v>
      </c>
      <c r="B36" s="14" t="s">
        <v>43</v>
      </c>
      <c r="C36" s="14">
        <v>1439</v>
      </c>
      <c r="D36" s="14">
        <v>1243</v>
      </c>
      <c r="E36" s="14">
        <v>1243</v>
      </c>
      <c r="F36" s="14">
        <f t="shared" si="0"/>
        <v>0</v>
      </c>
      <c r="G36" s="14">
        <f t="shared" si="1"/>
        <v>-196</v>
      </c>
      <c r="H36" s="20">
        <f t="shared" si="2"/>
        <v>1</v>
      </c>
      <c r="I36" s="20">
        <f t="shared" si="3"/>
        <v>0.8637943015983321</v>
      </c>
      <c r="J36" s="22"/>
      <c r="K36" s="22"/>
      <c r="L36" s="22"/>
      <c r="M36" s="22"/>
      <c r="N36" s="22"/>
      <c r="O36" s="23"/>
      <c r="P36" s="23"/>
      <c r="Q36" s="23"/>
      <c r="R36" s="23"/>
      <c r="S36" s="23"/>
      <c r="T36" s="23"/>
      <c r="U36" s="23"/>
      <c r="V36" s="23"/>
    </row>
    <row r="37" spans="1:22" ht="12.75">
      <c r="A37" s="14">
        <v>2802</v>
      </c>
      <c r="B37" s="14" t="s">
        <v>44</v>
      </c>
      <c r="C37" s="14">
        <v>9089</v>
      </c>
      <c r="D37" s="14">
        <v>10000</v>
      </c>
      <c r="E37" s="14">
        <v>5790</v>
      </c>
      <c r="F37" s="14">
        <f t="shared" si="0"/>
        <v>-4210</v>
      </c>
      <c r="G37" s="14">
        <f t="shared" si="1"/>
        <v>-3299</v>
      </c>
      <c r="H37" s="20">
        <f t="shared" si="2"/>
        <v>0.579</v>
      </c>
      <c r="I37" s="20">
        <f t="shared" si="3"/>
        <v>0.6370337770931895</v>
      </c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14">
        <v>3612</v>
      </c>
      <c r="B38" s="14" t="s">
        <v>79</v>
      </c>
      <c r="C38" s="14">
        <v>0</v>
      </c>
      <c r="D38" s="14">
        <v>795</v>
      </c>
      <c r="E38" s="14">
        <v>795</v>
      </c>
      <c r="F38" s="14">
        <f t="shared" si="0"/>
        <v>0</v>
      </c>
      <c r="G38" s="14">
        <f t="shared" si="1"/>
        <v>795</v>
      </c>
      <c r="H38" s="20">
        <f t="shared" si="2"/>
        <v>1</v>
      </c>
      <c r="I38" s="20"/>
      <c r="J38" s="22"/>
      <c r="K38" s="22"/>
      <c r="L38" s="22"/>
      <c r="M38" s="22"/>
      <c r="N38" s="22"/>
      <c r="O38" s="23"/>
      <c r="P38" s="23"/>
      <c r="Q38" s="23"/>
      <c r="R38" s="23"/>
      <c r="S38" s="23"/>
      <c r="T38" s="23"/>
      <c r="U38" s="23"/>
      <c r="V38" s="23"/>
    </row>
    <row r="39" spans="1:9" ht="12.75">
      <c r="A39" s="14">
        <v>3619</v>
      </c>
      <c r="B39" s="14" t="s">
        <v>33</v>
      </c>
      <c r="C39" s="14">
        <v>15106</v>
      </c>
      <c r="D39" s="14">
        <v>5420</v>
      </c>
      <c r="E39" s="14">
        <v>5420</v>
      </c>
      <c r="F39" s="14">
        <f t="shared" si="0"/>
        <v>0</v>
      </c>
      <c r="G39" s="14">
        <f t="shared" si="1"/>
        <v>-9686</v>
      </c>
      <c r="H39" s="20">
        <f t="shared" si="2"/>
        <v>1</v>
      </c>
      <c r="I39" s="20">
        <f t="shared" si="3"/>
        <v>0.3587978286773468</v>
      </c>
    </row>
    <row r="40" spans="1:9" ht="12.75">
      <c r="A40" s="14">
        <v>3701</v>
      </c>
      <c r="B40" s="14" t="s">
        <v>73</v>
      </c>
      <c r="C40" s="14">
        <v>-46305</v>
      </c>
      <c r="D40" s="14">
        <v>-64115</v>
      </c>
      <c r="E40" s="14">
        <v>-64115</v>
      </c>
      <c r="F40" s="14">
        <f t="shared" si="0"/>
        <v>0</v>
      </c>
      <c r="G40" s="14">
        <f t="shared" si="1"/>
        <v>-17810</v>
      </c>
      <c r="H40" s="20">
        <f>E40/D40</f>
        <v>1</v>
      </c>
      <c r="I40" s="20">
        <f>E40/C40</f>
        <v>1.3846236907461398</v>
      </c>
    </row>
    <row r="41" spans="1:9" ht="12.75">
      <c r="A41" s="14">
        <v>3702</v>
      </c>
      <c r="B41" s="14" t="s">
        <v>82</v>
      </c>
      <c r="C41" s="14">
        <v>-4424</v>
      </c>
      <c r="D41" s="14">
        <v>-5276</v>
      </c>
      <c r="E41" s="14">
        <v>-5276</v>
      </c>
      <c r="F41" s="14">
        <f t="shared" si="0"/>
        <v>0</v>
      </c>
      <c r="G41" s="14">
        <f t="shared" si="1"/>
        <v>-852</v>
      </c>
      <c r="H41" s="20">
        <f>E41/D41</f>
        <v>1</v>
      </c>
      <c r="I41" s="20">
        <f>E41/C41</f>
        <v>1.1925858951175408</v>
      </c>
    </row>
    <row r="42" spans="1:9" ht="12.75">
      <c r="A42" s="14">
        <v>4022</v>
      </c>
      <c r="B42" s="14" t="s">
        <v>45</v>
      </c>
      <c r="C42" s="14">
        <v>0</v>
      </c>
      <c r="D42" s="14">
        <v>21797</v>
      </c>
      <c r="E42" s="14">
        <v>21797</v>
      </c>
      <c r="F42" s="14">
        <f t="shared" si="0"/>
        <v>0</v>
      </c>
      <c r="G42" s="14">
        <f t="shared" si="1"/>
        <v>21797</v>
      </c>
      <c r="H42" s="20">
        <f>E42/D42</f>
        <v>1</v>
      </c>
      <c r="I42" s="20"/>
    </row>
    <row r="43" spans="1:9" ht="12.75">
      <c r="A43" s="14" t="s">
        <v>76</v>
      </c>
      <c r="B43" s="14"/>
      <c r="C43" s="14">
        <v>24024</v>
      </c>
      <c r="D43" s="14">
        <v>0</v>
      </c>
      <c r="E43" s="14">
        <v>0</v>
      </c>
      <c r="F43" s="14">
        <f t="shared" si="0"/>
        <v>0</v>
      </c>
      <c r="G43" s="14">
        <f t="shared" si="1"/>
        <v>-24024</v>
      </c>
      <c r="H43" s="20"/>
      <c r="I43" s="20">
        <f>E43/C43</f>
        <v>0</v>
      </c>
    </row>
    <row r="44" spans="1:9" ht="12.75">
      <c r="A44" s="14">
        <v>4040</v>
      </c>
      <c r="B44" s="14" t="s">
        <v>47</v>
      </c>
      <c r="C44" s="14">
        <v>37539</v>
      </c>
      <c r="D44" s="14">
        <v>31009</v>
      </c>
      <c r="E44" s="14">
        <v>31009</v>
      </c>
      <c r="F44" s="14">
        <f t="shared" si="0"/>
        <v>0</v>
      </c>
      <c r="G44" s="14">
        <f t="shared" si="1"/>
        <v>-6530</v>
      </c>
      <c r="H44" s="20">
        <f>E44/D44</f>
        <v>1</v>
      </c>
      <c r="I44" s="20">
        <f t="shared" si="3"/>
        <v>0.8260475771863928</v>
      </c>
    </row>
    <row r="45" spans="1:9" ht="12.75">
      <c r="A45" s="14">
        <v>4100</v>
      </c>
      <c r="B45" s="14" t="s">
        <v>50</v>
      </c>
      <c r="C45" s="14">
        <v>23771</v>
      </c>
      <c r="D45" s="14">
        <v>103414</v>
      </c>
      <c r="E45" s="14">
        <v>103414</v>
      </c>
      <c r="F45" s="14">
        <f>E45-D45</f>
        <v>0</v>
      </c>
      <c r="G45" s="14">
        <f>E45-C45</f>
        <v>79643</v>
      </c>
      <c r="H45" s="20">
        <f>E45/D45</f>
        <v>1</v>
      </c>
      <c r="I45" s="20">
        <f>E45/C45</f>
        <v>4.35042699087123</v>
      </c>
    </row>
    <row r="46" spans="1:9" ht="12.75">
      <c r="A46" s="14">
        <v>4501</v>
      </c>
      <c r="B46" s="14" t="s">
        <v>74</v>
      </c>
      <c r="C46" s="14">
        <v>42671</v>
      </c>
      <c r="D46" s="14">
        <v>42435</v>
      </c>
      <c r="E46" s="14">
        <v>42435</v>
      </c>
      <c r="F46" s="14">
        <f t="shared" si="0"/>
        <v>0</v>
      </c>
      <c r="G46" s="14">
        <f t="shared" si="1"/>
        <v>-236</v>
      </c>
      <c r="H46" s="20">
        <f>E46/D46</f>
        <v>1</v>
      </c>
      <c r="I46" s="20">
        <f>E46/C46</f>
        <v>0.9944693117105294</v>
      </c>
    </row>
    <row r="47" spans="1:9" ht="12.75">
      <c r="A47" s="14">
        <v>4670</v>
      </c>
      <c r="B47" s="14" t="s">
        <v>77</v>
      </c>
      <c r="C47" s="14">
        <v>196</v>
      </c>
      <c r="D47" s="14">
        <v>0</v>
      </c>
      <c r="E47" s="14">
        <v>0</v>
      </c>
      <c r="F47" s="14">
        <v>0</v>
      </c>
      <c r="G47" s="14">
        <f t="shared" si="1"/>
        <v>-196</v>
      </c>
      <c r="H47" s="20"/>
      <c r="I47" s="20">
        <f>E47/C47</f>
        <v>0</v>
      </c>
    </row>
    <row r="48" spans="1:9" ht="12.75">
      <c r="A48" s="18" t="s">
        <v>52</v>
      </c>
      <c r="B48" s="12" t="s">
        <v>53</v>
      </c>
      <c r="C48" s="18">
        <f>SUM(C49:C55)</f>
        <v>2527950</v>
      </c>
      <c r="D48" s="18">
        <f>SUM(D49:D55)</f>
        <v>930483</v>
      </c>
      <c r="E48" s="18">
        <f>SUM(E49:E55)</f>
        <v>856483</v>
      </c>
      <c r="F48" s="18">
        <f t="shared" si="0"/>
        <v>-74000</v>
      </c>
      <c r="G48" s="18">
        <f t="shared" si="1"/>
        <v>-1671467</v>
      </c>
      <c r="H48" s="19">
        <f t="shared" si="2"/>
        <v>0.9204714110843508</v>
      </c>
      <c r="I48" s="19">
        <f t="shared" si="3"/>
        <v>0.33880535611859414</v>
      </c>
    </row>
    <row r="49" spans="1:9" ht="12.75">
      <c r="A49" s="14">
        <v>6101</v>
      </c>
      <c r="B49" s="14" t="s">
        <v>75</v>
      </c>
      <c r="C49" s="14">
        <v>106745</v>
      </c>
      <c r="D49" s="14">
        <v>60976</v>
      </c>
      <c r="E49" s="14">
        <v>60976</v>
      </c>
      <c r="F49" s="14">
        <f t="shared" si="0"/>
        <v>0</v>
      </c>
      <c r="G49" s="14">
        <f t="shared" si="1"/>
        <v>-45769</v>
      </c>
      <c r="H49" s="20">
        <f t="shared" si="2"/>
        <v>1</v>
      </c>
      <c r="I49" s="20">
        <f t="shared" si="3"/>
        <v>0.5712305025996534</v>
      </c>
    </row>
    <row r="50" spans="1:9" ht="12.75">
      <c r="A50" s="14">
        <v>6102</v>
      </c>
      <c r="B50" s="14" t="s">
        <v>81</v>
      </c>
      <c r="C50" s="14">
        <v>0</v>
      </c>
      <c r="D50" s="14">
        <v>0</v>
      </c>
      <c r="E50" s="14">
        <v>-74000</v>
      </c>
      <c r="F50" s="14">
        <f t="shared" si="0"/>
        <v>-74000</v>
      </c>
      <c r="G50" s="14">
        <f t="shared" si="1"/>
        <v>-74000</v>
      </c>
      <c r="H50" s="20"/>
      <c r="I50" s="20"/>
    </row>
    <row r="51" spans="1:9" ht="12.75">
      <c r="A51" s="14">
        <v>6105</v>
      </c>
      <c r="B51" s="14" t="s">
        <v>55</v>
      </c>
      <c r="C51" s="14">
        <v>297205</v>
      </c>
      <c r="D51" s="14">
        <v>320307</v>
      </c>
      <c r="E51" s="14">
        <v>320307</v>
      </c>
      <c r="F51" s="14">
        <f t="shared" si="0"/>
        <v>0</v>
      </c>
      <c r="G51" s="14">
        <f t="shared" si="1"/>
        <v>23102</v>
      </c>
      <c r="H51" s="20">
        <f t="shared" si="2"/>
        <v>1</v>
      </c>
      <c r="I51" s="20">
        <f>E51/C51</f>
        <v>1.077730859171279</v>
      </c>
    </row>
    <row r="52" spans="1:9" ht="12.75">
      <c r="A52" s="14">
        <v>6401</v>
      </c>
      <c r="B52" s="14" t="s">
        <v>56</v>
      </c>
      <c r="C52" s="14">
        <v>1332280</v>
      </c>
      <c r="D52" s="14">
        <v>549200</v>
      </c>
      <c r="E52" s="14">
        <v>549200</v>
      </c>
      <c r="F52" s="14">
        <f t="shared" si="0"/>
        <v>0</v>
      </c>
      <c r="G52" s="14">
        <f t="shared" si="1"/>
        <v>-783080</v>
      </c>
      <c r="H52" s="20">
        <f>E52/D52</f>
        <v>1</v>
      </c>
      <c r="I52" s="20">
        <f>E52/C52</f>
        <v>0.4122256582700333</v>
      </c>
    </row>
    <row r="53" spans="1:9" ht="12.75">
      <c r="A53" s="14">
        <v>7411</v>
      </c>
      <c r="B53" s="14" t="s">
        <v>65</v>
      </c>
      <c r="C53" s="14">
        <v>1233718</v>
      </c>
      <c r="D53" s="14">
        <v>0</v>
      </c>
      <c r="E53" s="14">
        <v>0</v>
      </c>
      <c r="F53" s="14">
        <f t="shared" si="0"/>
        <v>0</v>
      </c>
      <c r="G53" s="14">
        <f t="shared" si="1"/>
        <v>-1233718</v>
      </c>
      <c r="H53" s="20"/>
      <c r="I53" s="20">
        <f>E53/C53</f>
        <v>0</v>
      </c>
    </row>
    <row r="54" spans="1:9" ht="12.75">
      <c r="A54" s="14">
        <v>7412</v>
      </c>
      <c r="B54" s="14" t="s">
        <v>66</v>
      </c>
      <c r="C54" s="14">
        <v>-2696686</v>
      </c>
      <c r="D54" s="14">
        <v>0</v>
      </c>
      <c r="E54" s="14">
        <v>0</v>
      </c>
      <c r="F54" s="14">
        <f t="shared" si="0"/>
        <v>0</v>
      </c>
      <c r="G54" s="14">
        <f t="shared" si="1"/>
        <v>2696686</v>
      </c>
      <c r="H54" s="20"/>
      <c r="I54" s="20">
        <v>0</v>
      </c>
    </row>
    <row r="55" spans="1:9" ht="12.75">
      <c r="A55" s="14">
        <v>6201</v>
      </c>
      <c r="B55" s="14" t="s">
        <v>64</v>
      </c>
      <c r="C55" s="14">
        <v>2254688</v>
      </c>
      <c r="D55" s="14">
        <v>0</v>
      </c>
      <c r="E55" s="14">
        <v>0</v>
      </c>
      <c r="F55" s="14">
        <f t="shared" si="0"/>
        <v>0</v>
      </c>
      <c r="G55" s="14">
        <f t="shared" si="1"/>
        <v>-2254688</v>
      </c>
      <c r="H55" s="20"/>
      <c r="I55" s="20">
        <f>E55/C55</f>
        <v>0</v>
      </c>
    </row>
    <row r="56" spans="1:9" ht="12.75">
      <c r="A56" s="18" t="s">
        <v>67</v>
      </c>
      <c r="B56" s="12" t="s">
        <v>58</v>
      </c>
      <c r="C56" s="18">
        <v>357389</v>
      </c>
      <c r="D56" s="18">
        <v>1989524</v>
      </c>
      <c r="E56" s="18">
        <v>1989524</v>
      </c>
      <c r="F56" s="18">
        <f t="shared" si="0"/>
        <v>0</v>
      </c>
      <c r="G56" s="18">
        <f t="shared" si="1"/>
        <v>1632135</v>
      </c>
      <c r="H56" s="19">
        <f t="shared" si="2"/>
        <v>1</v>
      </c>
      <c r="I56" s="19">
        <f t="shared" si="3"/>
        <v>5.566830540391562</v>
      </c>
    </row>
    <row r="57" spans="1:9" ht="12.75">
      <c r="A57" s="18" t="s">
        <v>57</v>
      </c>
      <c r="B57" s="12" t="s">
        <v>59</v>
      </c>
      <c r="C57" s="18">
        <v>-1989524</v>
      </c>
      <c r="D57" s="18">
        <v>0</v>
      </c>
      <c r="E57" s="18">
        <v>-271197</v>
      </c>
      <c r="F57" s="18">
        <f t="shared" si="0"/>
        <v>-271197</v>
      </c>
      <c r="G57" s="18">
        <f t="shared" si="1"/>
        <v>1718327</v>
      </c>
      <c r="H57" s="19"/>
      <c r="I57" s="19">
        <f t="shared" si="3"/>
        <v>0.1363125049006697</v>
      </c>
    </row>
    <row r="58" spans="1:9" ht="12.75">
      <c r="A58" s="18" t="s">
        <v>68</v>
      </c>
      <c r="B58" s="12" t="s">
        <v>60</v>
      </c>
      <c r="C58" s="18">
        <v>0</v>
      </c>
      <c r="D58" s="18">
        <v>0</v>
      </c>
      <c r="E58" s="18">
        <v>-600000</v>
      </c>
      <c r="F58" s="18">
        <f t="shared" si="0"/>
        <v>-600000</v>
      </c>
      <c r="G58" s="18">
        <f t="shared" si="1"/>
        <v>-600000</v>
      </c>
      <c r="H58" s="19"/>
      <c r="I58" s="19"/>
    </row>
    <row r="59" spans="1:9" ht="12.75">
      <c r="A59" s="18" t="s">
        <v>69</v>
      </c>
      <c r="B59" s="12" t="s">
        <v>70</v>
      </c>
      <c r="C59" s="18">
        <v>-1250</v>
      </c>
      <c r="D59" s="18">
        <v>0</v>
      </c>
      <c r="E59" s="18">
        <v>0</v>
      </c>
      <c r="F59" s="18">
        <f t="shared" si="0"/>
        <v>0</v>
      </c>
      <c r="G59" s="18"/>
      <c r="H59" s="19"/>
      <c r="I59" s="19">
        <f>E59/C59</f>
        <v>0</v>
      </c>
    </row>
    <row r="60" spans="1:9" ht="12.75">
      <c r="A60" s="18" t="s">
        <v>61</v>
      </c>
      <c r="B60" s="14"/>
      <c r="C60" s="18">
        <v>10372672</v>
      </c>
      <c r="D60" s="18">
        <v>11857832</v>
      </c>
      <c r="E60" s="18">
        <v>10807584</v>
      </c>
      <c r="F60" s="18">
        <f t="shared" si="0"/>
        <v>-1050248</v>
      </c>
      <c r="G60" s="18">
        <f t="shared" si="1"/>
        <v>434912</v>
      </c>
      <c r="H60" s="19">
        <f t="shared" si="2"/>
        <v>0.9114300152000804</v>
      </c>
      <c r="I60" s="19">
        <f t="shared" si="3"/>
        <v>1.0419286370956298</v>
      </c>
    </row>
  </sheetData>
  <sheetProtection/>
  <mergeCells count="2">
    <mergeCell ref="A3:A5"/>
    <mergeCell ref="B3:B5"/>
  </mergeCells>
  <printOptions/>
  <pageMargins left="0" right="0" top="0.3937007874015748" bottom="0.984251968503937" header="0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8.57421875" style="0" customWidth="1"/>
    <col min="4" max="4" width="8.7109375" style="0" customWidth="1"/>
    <col min="5" max="5" width="8.421875" style="0" customWidth="1"/>
    <col min="6" max="6" width="7.421875" style="0" customWidth="1"/>
    <col min="7" max="7" width="7.140625" style="0" customWidth="1"/>
    <col min="8" max="8" width="7.7109375" style="0" customWidth="1"/>
    <col min="9" max="9" width="6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39813</v>
      </c>
      <c r="D5" s="28">
        <v>40178</v>
      </c>
      <c r="E5" s="28">
        <v>40178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7181849</v>
      </c>
      <c r="D7" s="18">
        <f>SUM(D8:D13)</f>
        <v>9180016</v>
      </c>
      <c r="E7" s="18">
        <f>SUM(E8:E13)</f>
        <v>8359424</v>
      </c>
      <c r="F7" s="18">
        <f>E7-D7</f>
        <v>-820592</v>
      </c>
      <c r="G7" s="18">
        <f aca="true" t="shared" si="0" ref="G7:G39">E7-C7</f>
        <v>1177575</v>
      </c>
      <c r="H7" s="19">
        <f>E7/D7</f>
        <v>0.9106110490439232</v>
      </c>
      <c r="I7" s="19">
        <f aca="true" t="shared" si="1" ref="I7:I13">E7/C7</f>
        <v>1.1639654356419913</v>
      </c>
    </row>
    <row r="8" spans="1:9" ht="12.75">
      <c r="A8" s="14">
        <v>3111</v>
      </c>
      <c r="B8" s="14" t="s">
        <v>16</v>
      </c>
      <c r="C8" s="14">
        <v>5446126</v>
      </c>
      <c r="D8" s="14">
        <v>6548628</v>
      </c>
      <c r="E8" s="14">
        <v>5948195</v>
      </c>
      <c r="F8" s="14">
        <f aca="true" t="shared" si="2" ref="F8:F56">E8-D8</f>
        <v>-600433</v>
      </c>
      <c r="G8" s="14">
        <f t="shared" si="0"/>
        <v>502069</v>
      </c>
      <c r="H8" s="20">
        <f aca="true" t="shared" si="3" ref="H8:H56">E8/D8</f>
        <v>0.9083116341316074</v>
      </c>
      <c r="I8" s="20">
        <f t="shared" si="1"/>
        <v>1.0921882820926287</v>
      </c>
    </row>
    <row r="9" spans="1:9" ht="12.75">
      <c r="A9" s="14">
        <v>3112</v>
      </c>
      <c r="B9" s="14" t="s">
        <v>17</v>
      </c>
      <c r="C9" s="14">
        <v>679343</v>
      </c>
      <c r="D9" s="14">
        <v>886800</v>
      </c>
      <c r="E9" s="14">
        <v>798120</v>
      </c>
      <c r="F9" s="14">
        <f t="shared" si="2"/>
        <v>-88680</v>
      </c>
      <c r="G9" s="14">
        <f t="shared" si="0"/>
        <v>118777</v>
      </c>
      <c r="H9" s="20">
        <f t="shared" si="3"/>
        <v>0.9</v>
      </c>
      <c r="I9" s="20">
        <f t="shared" si="1"/>
        <v>1.174840986070365</v>
      </c>
    </row>
    <row r="10" spans="1:9" ht="12.75">
      <c r="A10" s="14">
        <v>3113</v>
      </c>
      <c r="B10" s="14" t="s">
        <v>86</v>
      </c>
      <c r="C10" s="14">
        <v>749014</v>
      </c>
      <c r="D10" s="14">
        <v>1424020</v>
      </c>
      <c r="E10" s="14">
        <v>1292618</v>
      </c>
      <c r="F10" s="14">
        <f t="shared" si="2"/>
        <v>-131402</v>
      </c>
      <c r="G10" s="14">
        <f t="shared" si="0"/>
        <v>543604</v>
      </c>
      <c r="H10" s="20">
        <f t="shared" si="3"/>
        <v>0.9077246106094016</v>
      </c>
      <c r="I10" s="20">
        <f t="shared" si="1"/>
        <v>1.7257594651101316</v>
      </c>
    </row>
    <row r="11" spans="1:9" ht="12.75">
      <c r="A11" s="14">
        <v>3118</v>
      </c>
      <c r="B11" s="14" t="s">
        <v>83</v>
      </c>
      <c r="C11" s="14">
        <v>231599</v>
      </c>
      <c r="D11" s="14">
        <v>260446</v>
      </c>
      <c r="E11" s="14">
        <v>260446</v>
      </c>
      <c r="F11" s="14">
        <f t="shared" si="2"/>
        <v>0</v>
      </c>
      <c r="G11" s="14">
        <f t="shared" si="0"/>
        <v>28847</v>
      </c>
      <c r="H11" s="20">
        <f t="shared" si="3"/>
        <v>1</v>
      </c>
      <c r="I11" s="20">
        <f t="shared" si="1"/>
        <v>1.1245558055086593</v>
      </c>
    </row>
    <row r="12" spans="1:9" ht="12.75">
      <c r="A12" s="14">
        <v>3120</v>
      </c>
      <c r="B12" s="14" t="s">
        <v>23</v>
      </c>
      <c r="C12" s="14">
        <v>-12892</v>
      </c>
      <c r="D12" s="14">
        <v>0</v>
      </c>
      <c r="E12" s="14">
        <v>-77</v>
      </c>
      <c r="F12" s="14">
        <f>E12-D12</f>
        <v>-77</v>
      </c>
      <c r="G12" s="18">
        <f t="shared" si="0"/>
        <v>12815</v>
      </c>
      <c r="H12" s="20" t="e">
        <f t="shared" si="3"/>
        <v>#DIV/0!</v>
      </c>
      <c r="I12" s="19">
        <f t="shared" si="1"/>
        <v>0.005972696245733789</v>
      </c>
    </row>
    <row r="13" spans="1:9" ht="12.75">
      <c r="A13" s="14">
        <v>3128</v>
      </c>
      <c r="B13" s="14" t="s">
        <v>80</v>
      </c>
      <c r="C13" s="14">
        <v>88659</v>
      </c>
      <c r="D13" s="14">
        <v>60122</v>
      </c>
      <c r="E13" s="14">
        <v>60122</v>
      </c>
      <c r="F13" s="14">
        <f>E13-D13</f>
        <v>0</v>
      </c>
      <c r="G13" s="18">
        <f t="shared" si="0"/>
        <v>-28537</v>
      </c>
      <c r="H13" s="20">
        <f t="shared" si="3"/>
        <v>1</v>
      </c>
      <c r="I13" s="19">
        <f t="shared" si="1"/>
        <v>0.6781263041541186</v>
      </c>
    </row>
    <row r="14" spans="1:9" ht="12.75">
      <c r="A14" s="18" t="s">
        <v>24</v>
      </c>
      <c r="B14" s="12" t="s">
        <v>25</v>
      </c>
      <c r="C14" s="18">
        <f>SUM(C15+C21)</f>
        <v>1650925</v>
      </c>
      <c r="D14" s="18">
        <f>SUM(D15+D21)</f>
        <v>1971173</v>
      </c>
      <c r="E14" s="18">
        <f>SUM(E15+E21)</f>
        <v>1411224</v>
      </c>
      <c r="F14" s="18">
        <f t="shared" si="2"/>
        <v>-559949</v>
      </c>
      <c r="G14" s="18">
        <f t="shared" si="0"/>
        <v>-239701</v>
      </c>
      <c r="H14" s="19">
        <f t="shared" si="3"/>
        <v>0.7159310725136758</v>
      </c>
      <c r="I14" s="19">
        <f>E14/C14</f>
        <v>0.8548080621469782</v>
      </c>
    </row>
    <row r="15" spans="1:9" ht="12.75">
      <c r="A15" s="14"/>
      <c r="B15" s="12" t="s">
        <v>26</v>
      </c>
      <c r="C15" s="18">
        <f>SUM(C16:C20)</f>
        <v>645760</v>
      </c>
      <c r="D15" s="18">
        <f>SUM(D16:D20)</f>
        <v>847000</v>
      </c>
      <c r="E15" s="18">
        <f>SUM(E16:E20)</f>
        <v>486946</v>
      </c>
      <c r="F15" s="18">
        <f t="shared" si="2"/>
        <v>-360054</v>
      </c>
      <c r="G15" s="18">
        <f t="shared" si="0"/>
        <v>-158814</v>
      </c>
      <c r="H15" s="19">
        <f t="shared" si="3"/>
        <v>0.5749067296340024</v>
      </c>
      <c r="I15" s="19">
        <f>E15/C15</f>
        <v>0.7540665262636274</v>
      </c>
    </row>
    <row r="16" spans="1:9" ht="12.75">
      <c r="A16" s="14">
        <v>103</v>
      </c>
      <c r="B16" s="15" t="s">
        <v>27</v>
      </c>
      <c r="C16" s="14">
        <v>27960</v>
      </c>
      <c r="D16" s="14">
        <v>24243</v>
      </c>
      <c r="E16" s="14">
        <v>24243</v>
      </c>
      <c r="F16" s="14">
        <f>E16-D16</f>
        <v>0</v>
      </c>
      <c r="G16" s="14">
        <f t="shared" si="0"/>
        <v>-3717</v>
      </c>
      <c r="H16" s="20">
        <f>E16/D16</f>
        <v>1</v>
      </c>
      <c r="I16" s="20"/>
    </row>
    <row r="17" spans="1:9" ht="12.75">
      <c r="A17" s="14">
        <v>1301</v>
      </c>
      <c r="B17" s="15" t="s">
        <v>28</v>
      </c>
      <c r="C17" s="14">
        <v>99538</v>
      </c>
      <c r="D17" s="14">
        <v>120381</v>
      </c>
      <c r="E17" s="14">
        <v>120381</v>
      </c>
      <c r="F17" s="14">
        <f t="shared" si="2"/>
        <v>0</v>
      </c>
      <c r="G17" s="14">
        <f t="shared" si="0"/>
        <v>20843</v>
      </c>
      <c r="H17" s="20">
        <f t="shared" si="3"/>
        <v>1</v>
      </c>
      <c r="I17" s="20">
        <f aca="true" t="shared" si="4" ref="I17:I26">E17/C17</f>
        <v>1.2093974160622074</v>
      </c>
    </row>
    <row r="18" spans="1:9" ht="12.75">
      <c r="A18" s="14">
        <v>1303</v>
      </c>
      <c r="B18" s="15" t="s">
        <v>29</v>
      </c>
      <c r="C18" s="14">
        <v>147257</v>
      </c>
      <c r="D18" s="14">
        <v>297376</v>
      </c>
      <c r="E18" s="14">
        <v>267013</v>
      </c>
      <c r="F18" s="14">
        <f t="shared" si="2"/>
        <v>-30363</v>
      </c>
      <c r="G18" s="14">
        <f t="shared" si="0"/>
        <v>119756</v>
      </c>
      <c r="H18" s="20">
        <f t="shared" si="3"/>
        <v>0.8978969385559022</v>
      </c>
      <c r="I18" s="20">
        <f t="shared" si="4"/>
        <v>1.8132448712115552</v>
      </c>
    </row>
    <row r="19" spans="1:9" ht="12.75">
      <c r="A19" s="14">
        <v>1304</v>
      </c>
      <c r="B19" s="15" t="s">
        <v>30</v>
      </c>
      <c r="C19" s="14">
        <v>366933</v>
      </c>
      <c r="D19" s="14">
        <v>400000</v>
      </c>
      <c r="E19" s="14">
        <v>72085</v>
      </c>
      <c r="F19" s="14">
        <f t="shared" si="2"/>
        <v>-327915</v>
      </c>
      <c r="G19" s="14">
        <f t="shared" si="0"/>
        <v>-294848</v>
      </c>
      <c r="H19" s="20">
        <f t="shared" si="3"/>
        <v>0.1802125</v>
      </c>
      <c r="I19" s="20">
        <f t="shared" si="4"/>
        <v>0.19645275840548548</v>
      </c>
    </row>
    <row r="20" spans="1:9" ht="12.75">
      <c r="A20" s="14">
        <v>2000</v>
      </c>
      <c r="B20" s="15" t="s">
        <v>31</v>
      </c>
      <c r="C20" s="14">
        <v>4072</v>
      </c>
      <c r="D20" s="14">
        <v>5000</v>
      </c>
      <c r="E20" s="14">
        <v>3224</v>
      </c>
      <c r="F20" s="14">
        <f t="shared" si="2"/>
        <v>-1776</v>
      </c>
      <c r="G20" s="14">
        <f t="shared" si="0"/>
        <v>-848</v>
      </c>
      <c r="H20" s="20">
        <f t="shared" si="3"/>
        <v>0.6448</v>
      </c>
      <c r="I20" s="20">
        <f t="shared" si="4"/>
        <v>0.7917485265225933</v>
      </c>
    </row>
    <row r="21" spans="1:9" ht="12.75">
      <c r="A21" s="14"/>
      <c r="B21" s="12" t="s">
        <v>32</v>
      </c>
      <c r="C21" s="18">
        <f>SUM(C22:C45)</f>
        <v>1005165</v>
      </c>
      <c r="D21" s="18">
        <f>SUM(D22:D45)</f>
        <v>1124173</v>
      </c>
      <c r="E21" s="18">
        <f>SUM(E22:E45)</f>
        <v>924278</v>
      </c>
      <c r="F21" s="18">
        <f t="shared" si="2"/>
        <v>-199895</v>
      </c>
      <c r="G21" s="18">
        <f t="shared" si="0"/>
        <v>-80887</v>
      </c>
      <c r="H21" s="19">
        <f t="shared" si="3"/>
        <v>0.8221848416569336</v>
      </c>
      <c r="I21" s="19">
        <f t="shared" si="4"/>
        <v>0.9195286346022792</v>
      </c>
    </row>
    <row r="22" spans="1:9" ht="12.75">
      <c r="A22" s="14">
        <v>2404</v>
      </c>
      <c r="B22" s="14" t="s">
        <v>34</v>
      </c>
      <c r="C22" s="14">
        <v>31619</v>
      </c>
      <c r="D22" s="14">
        <v>50173</v>
      </c>
      <c r="E22" s="14">
        <v>23718</v>
      </c>
      <c r="F22" s="14">
        <f t="shared" si="2"/>
        <v>-26455</v>
      </c>
      <c r="G22" s="14">
        <f t="shared" si="0"/>
        <v>-7901</v>
      </c>
      <c r="H22" s="20">
        <f>E22/D22</f>
        <v>0.4727243736671118</v>
      </c>
      <c r="I22" s="20">
        <f t="shared" si="4"/>
        <v>0.7501185995762042</v>
      </c>
    </row>
    <row r="23" spans="1:9" ht="12.75">
      <c r="A23" s="14">
        <v>2405</v>
      </c>
      <c r="B23" s="14" t="s">
        <v>35</v>
      </c>
      <c r="C23" s="14">
        <v>82765</v>
      </c>
      <c r="D23" s="14">
        <v>90000</v>
      </c>
      <c r="E23" s="14">
        <v>72314</v>
      </c>
      <c r="F23" s="14">
        <f t="shared" si="2"/>
        <v>-17686</v>
      </c>
      <c r="G23" s="14">
        <f t="shared" si="0"/>
        <v>-10451</v>
      </c>
      <c r="H23" s="20">
        <f t="shared" si="3"/>
        <v>0.8034888888888889</v>
      </c>
      <c r="I23" s="20">
        <f t="shared" si="4"/>
        <v>0.873726816891198</v>
      </c>
    </row>
    <row r="24" spans="1:9" ht="12.75">
      <c r="A24" s="14">
        <v>2406</v>
      </c>
      <c r="B24" s="14" t="s">
        <v>36</v>
      </c>
      <c r="C24" s="14">
        <v>309</v>
      </c>
      <c r="D24" s="14">
        <v>300</v>
      </c>
      <c r="E24" s="14">
        <v>0</v>
      </c>
      <c r="F24" s="14">
        <f t="shared" si="2"/>
        <v>-300</v>
      </c>
      <c r="G24" s="14">
        <f t="shared" si="0"/>
        <v>-309</v>
      </c>
      <c r="H24" s="20">
        <f t="shared" si="3"/>
        <v>0</v>
      </c>
      <c r="I24" s="20">
        <f t="shared" si="4"/>
        <v>0</v>
      </c>
    </row>
    <row r="25" spans="1:9" ht="12.75">
      <c r="A25" s="14">
        <v>2408</v>
      </c>
      <c r="B25" s="14" t="s">
        <v>37</v>
      </c>
      <c r="C25" s="14">
        <v>4785</v>
      </c>
      <c r="D25" s="14">
        <v>4000</v>
      </c>
      <c r="E25" s="14">
        <v>3477</v>
      </c>
      <c r="F25" s="14">
        <f t="shared" si="2"/>
        <v>-523</v>
      </c>
      <c r="G25" s="14">
        <f t="shared" si="0"/>
        <v>-1308</v>
      </c>
      <c r="H25" s="20">
        <f t="shared" si="3"/>
        <v>0.86925</v>
      </c>
      <c r="I25" s="20">
        <f t="shared" si="4"/>
        <v>0.7266457680250784</v>
      </c>
    </row>
    <row r="26" spans="1:9" ht="12.75">
      <c r="A26" s="14">
        <v>2409</v>
      </c>
      <c r="B26" s="14" t="s">
        <v>78</v>
      </c>
      <c r="C26" s="14">
        <v>33375</v>
      </c>
      <c r="D26" s="14">
        <v>35250</v>
      </c>
      <c r="E26" s="14">
        <v>35250</v>
      </c>
      <c r="F26" s="14">
        <f t="shared" si="2"/>
        <v>0</v>
      </c>
      <c r="G26" s="14">
        <f t="shared" si="0"/>
        <v>1875</v>
      </c>
      <c r="H26" s="20">
        <f t="shared" si="3"/>
        <v>1</v>
      </c>
      <c r="I26" s="20">
        <f t="shared" si="4"/>
        <v>1.0561797752808988</v>
      </c>
    </row>
    <row r="27" spans="1:9" ht="12.75">
      <c r="A27" s="14">
        <v>2701</v>
      </c>
      <c r="B27" s="14" t="s">
        <v>38</v>
      </c>
      <c r="C27" s="14">
        <v>79627</v>
      </c>
      <c r="D27" s="14">
        <v>90000</v>
      </c>
      <c r="E27" s="14">
        <v>82591</v>
      </c>
      <c r="F27" s="14">
        <f t="shared" si="2"/>
        <v>-7409</v>
      </c>
      <c r="G27" s="14">
        <f t="shared" si="0"/>
        <v>2964</v>
      </c>
      <c r="H27" s="20">
        <f t="shared" si="3"/>
        <v>0.9176777777777778</v>
      </c>
      <c r="I27" s="20">
        <f aca="true" t="shared" si="5" ref="I27:I37">E27/C27</f>
        <v>1.0372235548243687</v>
      </c>
    </row>
    <row r="28" spans="1:9" ht="12.75">
      <c r="A28" s="14">
        <v>2704</v>
      </c>
      <c r="B28" s="14" t="s">
        <v>39</v>
      </c>
      <c r="C28" s="14">
        <v>33379</v>
      </c>
      <c r="D28" s="14">
        <v>49629</v>
      </c>
      <c r="E28" s="14">
        <v>49629</v>
      </c>
      <c r="F28" s="14">
        <f t="shared" si="2"/>
        <v>0</v>
      </c>
      <c r="G28" s="14">
        <f t="shared" si="0"/>
        <v>16250</v>
      </c>
      <c r="H28" s="20">
        <f t="shared" si="3"/>
        <v>1</v>
      </c>
      <c r="I28" s="20">
        <f t="shared" si="5"/>
        <v>1.4868330387369304</v>
      </c>
    </row>
    <row r="29" spans="1:9" ht="12.75">
      <c r="A29" s="14">
        <v>2705</v>
      </c>
      <c r="B29" s="14" t="s">
        <v>85</v>
      </c>
      <c r="C29" s="14">
        <v>20559</v>
      </c>
      <c r="D29" s="14">
        <v>22061</v>
      </c>
      <c r="E29" s="14">
        <v>22061</v>
      </c>
      <c r="F29" s="14">
        <f t="shared" si="2"/>
        <v>0</v>
      </c>
      <c r="G29" s="14">
        <f t="shared" si="0"/>
        <v>1502</v>
      </c>
      <c r="H29" s="20">
        <f t="shared" si="3"/>
        <v>1</v>
      </c>
      <c r="I29" s="20">
        <f t="shared" si="5"/>
        <v>1.073058028114208</v>
      </c>
    </row>
    <row r="30" spans="1:9" ht="12.75">
      <c r="A30" s="14">
        <v>2707</v>
      </c>
      <c r="B30" s="14" t="s">
        <v>41</v>
      </c>
      <c r="C30" s="14">
        <v>305743</v>
      </c>
      <c r="D30" s="14">
        <v>440000</v>
      </c>
      <c r="E30" s="14">
        <v>362551</v>
      </c>
      <c r="F30" s="14">
        <f t="shared" si="2"/>
        <v>-77449</v>
      </c>
      <c r="G30" s="14">
        <f t="shared" si="0"/>
        <v>56808</v>
      </c>
      <c r="H30" s="20">
        <f t="shared" si="3"/>
        <v>0.8239795454545454</v>
      </c>
      <c r="I30" s="20">
        <f t="shared" si="5"/>
        <v>1.185803109147225</v>
      </c>
    </row>
    <row r="31" spans="1:9" ht="12.75">
      <c r="A31" s="14">
        <v>2710</v>
      </c>
      <c r="B31" s="14" t="s">
        <v>42</v>
      </c>
      <c r="C31" s="14">
        <v>190777</v>
      </c>
      <c r="D31" s="14">
        <v>177272</v>
      </c>
      <c r="E31" s="14">
        <v>115971</v>
      </c>
      <c r="F31" s="14">
        <f t="shared" si="2"/>
        <v>-61301</v>
      </c>
      <c r="G31" s="14">
        <f t="shared" si="0"/>
        <v>-74806</v>
      </c>
      <c r="H31" s="20">
        <f t="shared" si="3"/>
        <v>0.6541980685048965</v>
      </c>
      <c r="I31" s="20">
        <f t="shared" si="5"/>
        <v>0.6078877432814228</v>
      </c>
    </row>
    <row r="32" spans="1:9" ht="12.75">
      <c r="A32" s="14">
        <v>2711</v>
      </c>
      <c r="B32" s="14" t="s">
        <v>63</v>
      </c>
      <c r="C32" s="14">
        <v>63170</v>
      </c>
      <c r="D32" s="14">
        <v>70000</v>
      </c>
      <c r="E32" s="14">
        <v>43757</v>
      </c>
      <c r="F32" s="14">
        <f t="shared" si="2"/>
        <v>-26243</v>
      </c>
      <c r="G32" s="14">
        <f t="shared" si="0"/>
        <v>-19413</v>
      </c>
      <c r="H32" s="20">
        <f t="shared" si="3"/>
        <v>0.6251</v>
      </c>
      <c r="I32" s="20">
        <f t="shared" si="5"/>
        <v>0.6926864017729935</v>
      </c>
    </row>
    <row r="33" spans="1:9" ht="12.75">
      <c r="A33" s="14">
        <v>2716</v>
      </c>
      <c r="B33" s="14" t="s">
        <v>48</v>
      </c>
      <c r="C33" s="14">
        <v>16545</v>
      </c>
      <c r="D33" s="14">
        <v>17000</v>
      </c>
      <c r="E33" s="14">
        <v>13661</v>
      </c>
      <c r="F33" s="14">
        <f t="shared" si="2"/>
        <v>-3339</v>
      </c>
      <c r="G33" s="14">
        <f t="shared" si="0"/>
        <v>-2884</v>
      </c>
      <c r="H33" s="20">
        <f t="shared" si="3"/>
        <v>0.8035882352941176</v>
      </c>
      <c r="I33" s="20">
        <f t="shared" si="5"/>
        <v>0.8256875188878815</v>
      </c>
    </row>
    <row r="34" spans="1:9" ht="12.75">
      <c r="A34" s="14">
        <v>2729</v>
      </c>
      <c r="B34" s="14" t="s">
        <v>43</v>
      </c>
      <c r="C34" s="14">
        <v>1243</v>
      </c>
      <c r="D34" s="14">
        <v>1500</v>
      </c>
      <c r="E34" s="14">
        <v>287</v>
      </c>
      <c r="F34" s="14">
        <f t="shared" si="2"/>
        <v>-1213</v>
      </c>
      <c r="G34" s="14">
        <f t="shared" si="0"/>
        <v>-956</v>
      </c>
      <c r="H34" s="20">
        <f t="shared" si="3"/>
        <v>0.19133333333333333</v>
      </c>
      <c r="I34" s="20">
        <f t="shared" si="5"/>
        <v>0.23089300080450523</v>
      </c>
    </row>
    <row r="35" spans="1:9" ht="12.75">
      <c r="A35" s="14">
        <v>2802</v>
      </c>
      <c r="B35" s="14" t="s">
        <v>44</v>
      </c>
      <c r="C35" s="14">
        <v>5790</v>
      </c>
      <c r="D35" s="14">
        <v>10000</v>
      </c>
      <c r="E35" s="14">
        <v>4770</v>
      </c>
      <c r="F35" s="14">
        <f t="shared" si="2"/>
        <v>-5230</v>
      </c>
      <c r="G35" s="14">
        <f t="shared" si="0"/>
        <v>-1020</v>
      </c>
      <c r="H35" s="20">
        <f t="shared" si="3"/>
        <v>0.477</v>
      </c>
      <c r="I35" s="20">
        <f t="shared" si="5"/>
        <v>0.8238341968911918</v>
      </c>
    </row>
    <row r="36" spans="1:9" ht="12.75">
      <c r="A36" s="14">
        <v>3601</v>
      </c>
      <c r="B36" s="14" t="s">
        <v>87</v>
      </c>
      <c r="C36" s="14">
        <v>0</v>
      </c>
      <c r="D36" s="14">
        <v>85</v>
      </c>
      <c r="E36" s="14">
        <v>9</v>
      </c>
      <c r="F36" s="14">
        <f t="shared" si="2"/>
        <v>-76</v>
      </c>
      <c r="G36" s="14">
        <f t="shared" si="0"/>
        <v>9</v>
      </c>
      <c r="H36" s="20">
        <f t="shared" si="3"/>
        <v>0.10588235294117647</v>
      </c>
      <c r="I36" s="20" t="e">
        <f t="shared" si="5"/>
        <v>#DIV/0!</v>
      </c>
    </row>
    <row r="37" spans="1:9" ht="12.75">
      <c r="A37" s="14">
        <v>3611</v>
      </c>
      <c r="B37" s="14" t="s">
        <v>89</v>
      </c>
      <c r="C37" s="14">
        <v>0</v>
      </c>
      <c r="D37" s="14">
        <v>1000</v>
      </c>
      <c r="E37" s="14">
        <v>959</v>
      </c>
      <c r="F37" s="14">
        <f t="shared" si="2"/>
        <v>-41</v>
      </c>
      <c r="G37" s="14">
        <f t="shared" si="0"/>
        <v>959</v>
      </c>
      <c r="H37" s="20">
        <f t="shared" si="3"/>
        <v>0.959</v>
      </c>
      <c r="I37" s="20" t="e">
        <f t="shared" si="5"/>
        <v>#DIV/0!</v>
      </c>
    </row>
    <row r="38" spans="1:9" ht="12.75">
      <c r="A38" s="14">
        <v>3612</v>
      </c>
      <c r="B38" s="14" t="s">
        <v>88</v>
      </c>
      <c r="C38" s="14">
        <v>795</v>
      </c>
      <c r="D38" s="14">
        <v>100</v>
      </c>
      <c r="E38" s="14">
        <v>0</v>
      </c>
      <c r="F38" s="14">
        <f>E38-D38</f>
        <v>-100</v>
      </c>
      <c r="G38" s="14">
        <f>E38-C38</f>
        <v>-795</v>
      </c>
      <c r="H38" s="20">
        <f>E38/D38</f>
        <v>0</v>
      </c>
      <c r="I38" s="20">
        <f>E38/C38</f>
        <v>0</v>
      </c>
    </row>
    <row r="39" spans="1:9" ht="12.75">
      <c r="A39" s="14">
        <v>3619</v>
      </c>
      <c r="B39" s="14" t="s">
        <v>33</v>
      </c>
      <c r="C39" s="14">
        <v>5420</v>
      </c>
      <c r="D39" s="14">
        <v>10092</v>
      </c>
      <c r="E39" s="14">
        <v>10092</v>
      </c>
      <c r="F39" s="14">
        <f t="shared" si="2"/>
        <v>0</v>
      </c>
      <c r="G39" s="14">
        <f t="shared" si="0"/>
        <v>4672</v>
      </c>
      <c r="H39" s="20">
        <f t="shared" si="3"/>
        <v>1</v>
      </c>
      <c r="I39" s="20">
        <f>E39/C39</f>
        <v>1.8619926199261994</v>
      </c>
    </row>
    <row r="40" spans="1:9" ht="12.75">
      <c r="A40" s="14">
        <v>3701</v>
      </c>
      <c r="B40" s="14" t="s">
        <v>73</v>
      </c>
      <c r="C40" s="14">
        <v>-64115</v>
      </c>
      <c r="D40" s="14">
        <v>-60000</v>
      </c>
      <c r="E40" s="14">
        <v>-28016</v>
      </c>
      <c r="F40" s="14">
        <f t="shared" si="2"/>
        <v>31984</v>
      </c>
      <c r="G40" s="14">
        <f aca="true" t="shared" si="6" ref="G40:G55">E40-C40</f>
        <v>36099</v>
      </c>
      <c r="H40" s="20">
        <f aca="true" t="shared" si="7" ref="H40:H45">E40/D40</f>
        <v>0.4669333333333333</v>
      </c>
      <c r="I40" s="20">
        <f>E40/C40</f>
        <v>0.4369648288232083</v>
      </c>
    </row>
    <row r="41" spans="1:9" ht="12.75">
      <c r="A41" s="14">
        <v>3702</v>
      </c>
      <c r="B41" s="14" t="s">
        <v>82</v>
      </c>
      <c r="C41" s="14">
        <v>-5276</v>
      </c>
      <c r="D41" s="14">
        <v>-5000</v>
      </c>
      <c r="E41" s="14">
        <v>-3632</v>
      </c>
      <c r="F41" s="14">
        <f t="shared" si="2"/>
        <v>1368</v>
      </c>
      <c r="G41" s="14">
        <f t="shared" si="6"/>
        <v>1644</v>
      </c>
      <c r="H41" s="20">
        <f t="shared" si="7"/>
        <v>0.7264</v>
      </c>
      <c r="I41" s="20">
        <f>E41/C41</f>
        <v>0.6884003032600455</v>
      </c>
    </row>
    <row r="42" spans="1:9" ht="12.75">
      <c r="A42" s="14">
        <v>4022</v>
      </c>
      <c r="B42" s="14" t="s">
        <v>45</v>
      </c>
      <c r="C42" s="14">
        <v>21797</v>
      </c>
      <c r="D42" s="14">
        <v>0</v>
      </c>
      <c r="E42" s="14">
        <v>0</v>
      </c>
      <c r="F42" s="14">
        <f t="shared" si="2"/>
        <v>0</v>
      </c>
      <c r="G42" s="14">
        <f t="shared" si="6"/>
        <v>-21797</v>
      </c>
      <c r="H42" s="20" t="e">
        <f t="shared" si="7"/>
        <v>#DIV/0!</v>
      </c>
      <c r="I42" s="20">
        <f>E42/C42</f>
        <v>0</v>
      </c>
    </row>
    <row r="43" spans="1:9" ht="12.75">
      <c r="A43" s="14">
        <v>4040</v>
      </c>
      <c r="B43" s="14" t="s">
        <v>47</v>
      </c>
      <c r="C43" s="14">
        <v>31009</v>
      </c>
      <c r="D43" s="14">
        <v>20000</v>
      </c>
      <c r="E43" s="14">
        <v>17468</v>
      </c>
      <c r="F43" s="14">
        <f t="shared" si="2"/>
        <v>-2532</v>
      </c>
      <c r="G43" s="14">
        <f t="shared" si="6"/>
        <v>-13541</v>
      </c>
      <c r="H43" s="20">
        <f t="shared" si="7"/>
        <v>0.8734</v>
      </c>
      <c r="I43" s="20">
        <f aca="true" t="shared" si="8" ref="I43:I48">E43/C43</f>
        <v>0.5633203263568641</v>
      </c>
    </row>
    <row r="44" spans="1:9" ht="12.75">
      <c r="A44" s="14">
        <v>4100</v>
      </c>
      <c r="B44" s="14" t="s">
        <v>50</v>
      </c>
      <c r="C44" s="14">
        <v>103414</v>
      </c>
      <c r="D44" s="14">
        <v>79711</v>
      </c>
      <c r="E44" s="14">
        <v>79711</v>
      </c>
      <c r="F44" s="14">
        <f>E44-D44</f>
        <v>0</v>
      </c>
      <c r="G44" s="14">
        <f t="shared" si="6"/>
        <v>-23703</v>
      </c>
      <c r="H44" s="20">
        <f t="shared" si="7"/>
        <v>1</v>
      </c>
      <c r="I44" s="20">
        <f t="shared" si="8"/>
        <v>0.7707950567621406</v>
      </c>
    </row>
    <row r="45" spans="1:9" ht="12.75">
      <c r="A45" s="14">
        <v>4501</v>
      </c>
      <c r="B45" s="14" t="s">
        <v>74</v>
      </c>
      <c r="C45" s="14">
        <v>42435</v>
      </c>
      <c r="D45" s="14">
        <v>21000</v>
      </c>
      <c r="E45" s="14">
        <v>17650</v>
      </c>
      <c r="F45" s="14">
        <f t="shared" si="2"/>
        <v>-3350</v>
      </c>
      <c r="G45" s="14">
        <f t="shared" si="6"/>
        <v>-24785</v>
      </c>
      <c r="H45" s="20">
        <f t="shared" si="7"/>
        <v>0.8404761904761905</v>
      </c>
      <c r="I45" s="20">
        <f t="shared" si="8"/>
        <v>0.41593024625898434</v>
      </c>
    </row>
    <row r="46" spans="1:9" ht="12.75">
      <c r="A46" s="18" t="s">
        <v>52</v>
      </c>
      <c r="B46" s="12" t="s">
        <v>53</v>
      </c>
      <c r="C46" s="18">
        <f>SUM(C47:C51)</f>
        <v>856483</v>
      </c>
      <c r="D46" s="18">
        <f>SUM(D47:D51)</f>
        <v>1295781</v>
      </c>
      <c r="E46" s="18">
        <f>SUM(E47:E51)</f>
        <v>973404</v>
      </c>
      <c r="F46" s="18">
        <f t="shared" si="2"/>
        <v>-322377</v>
      </c>
      <c r="G46" s="18">
        <f t="shared" si="6"/>
        <v>116921</v>
      </c>
      <c r="H46" s="19">
        <f t="shared" si="3"/>
        <v>0.751210273958331</v>
      </c>
      <c r="I46" s="19">
        <f t="shared" si="8"/>
        <v>1.1365129255338402</v>
      </c>
    </row>
    <row r="47" spans="1:9" ht="12.75">
      <c r="A47" s="14">
        <v>6101</v>
      </c>
      <c r="B47" s="14" t="s">
        <v>75</v>
      </c>
      <c r="C47" s="14">
        <v>60976</v>
      </c>
      <c r="D47" s="14">
        <v>678566</v>
      </c>
      <c r="E47" s="14">
        <v>678566</v>
      </c>
      <c r="F47" s="14">
        <f t="shared" si="2"/>
        <v>0</v>
      </c>
      <c r="G47" s="14">
        <f t="shared" si="6"/>
        <v>617590</v>
      </c>
      <c r="H47" s="20">
        <f t="shared" si="3"/>
        <v>1</v>
      </c>
      <c r="I47" s="20">
        <f t="shared" si="8"/>
        <v>11.12841117816846</v>
      </c>
    </row>
    <row r="48" spans="1:9" ht="12.75">
      <c r="A48" s="14">
        <v>6102</v>
      </c>
      <c r="B48" s="14" t="s">
        <v>81</v>
      </c>
      <c r="C48" s="14">
        <v>-74000</v>
      </c>
      <c r="D48" s="14">
        <v>0</v>
      </c>
      <c r="E48" s="14">
        <v>-214730</v>
      </c>
      <c r="F48" s="14">
        <f t="shared" si="2"/>
        <v>-214730</v>
      </c>
      <c r="G48" s="14">
        <f t="shared" si="6"/>
        <v>-140730</v>
      </c>
      <c r="H48" s="20" t="e">
        <f t="shared" si="3"/>
        <v>#DIV/0!</v>
      </c>
      <c r="I48" s="20">
        <f t="shared" si="8"/>
        <v>2.9017567567567566</v>
      </c>
    </row>
    <row r="49" spans="1:9" ht="12.75">
      <c r="A49" s="14">
        <v>6105</v>
      </c>
      <c r="B49" s="14" t="s">
        <v>55</v>
      </c>
      <c r="C49" s="14">
        <v>320307</v>
      </c>
      <c r="D49" s="14">
        <v>332052</v>
      </c>
      <c r="E49" s="14">
        <v>332052</v>
      </c>
      <c r="F49" s="14">
        <f t="shared" si="2"/>
        <v>0</v>
      </c>
      <c r="G49" s="14">
        <f t="shared" si="6"/>
        <v>11745</v>
      </c>
      <c r="H49" s="20">
        <f t="shared" si="3"/>
        <v>1</v>
      </c>
      <c r="I49" s="20">
        <f aca="true" t="shared" si="9" ref="I49:I56">E49/C49</f>
        <v>1.0366679466886455</v>
      </c>
    </row>
    <row r="50" spans="1:9" ht="12.75">
      <c r="A50" s="14">
        <v>6201</v>
      </c>
      <c r="B50" s="14" t="s">
        <v>64</v>
      </c>
      <c r="C50" s="14">
        <v>0</v>
      </c>
      <c r="D50" s="14">
        <v>228827</v>
      </c>
      <c r="E50" s="14">
        <v>121180</v>
      </c>
      <c r="F50" s="14">
        <f>E50-D50</f>
        <v>-107647</v>
      </c>
      <c r="G50" s="14">
        <f>E50-C50</f>
        <v>121180</v>
      </c>
      <c r="H50" s="20">
        <f t="shared" si="3"/>
        <v>0.529570374125431</v>
      </c>
      <c r="I50" s="20" t="e">
        <f t="shared" si="9"/>
        <v>#DIV/0!</v>
      </c>
    </row>
    <row r="51" spans="1:9" ht="12.75">
      <c r="A51" s="14">
        <v>6401</v>
      </c>
      <c r="B51" s="14" t="s">
        <v>56</v>
      </c>
      <c r="C51" s="14">
        <v>549200</v>
      </c>
      <c r="D51" s="14">
        <v>56336</v>
      </c>
      <c r="E51" s="14">
        <v>56336</v>
      </c>
      <c r="F51" s="14">
        <f t="shared" si="2"/>
        <v>0</v>
      </c>
      <c r="G51" s="14">
        <f t="shared" si="6"/>
        <v>-492864</v>
      </c>
      <c r="H51" s="20">
        <f>E51/D51</f>
        <v>1</v>
      </c>
      <c r="I51" s="20">
        <f t="shared" si="9"/>
        <v>0.1025782957028405</v>
      </c>
    </row>
    <row r="52" spans="1:9" ht="12.75">
      <c r="A52" s="18" t="s">
        <v>67</v>
      </c>
      <c r="B52" s="12" t="s">
        <v>58</v>
      </c>
      <c r="C52" s="18">
        <v>1989524</v>
      </c>
      <c r="D52" s="18">
        <v>871197</v>
      </c>
      <c r="E52" s="18">
        <v>871197</v>
      </c>
      <c r="F52" s="18">
        <f t="shared" si="2"/>
        <v>0</v>
      </c>
      <c r="G52" s="18">
        <f t="shared" si="6"/>
        <v>-1118327</v>
      </c>
      <c r="H52" s="19">
        <f t="shared" si="3"/>
        <v>1</v>
      </c>
      <c r="I52" s="19">
        <f t="shared" si="9"/>
        <v>0.43789217923483204</v>
      </c>
    </row>
    <row r="53" spans="1:9" ht="12.75">
      <c r="A53" s="18" t="s">
        <v>57</v>
      </c>
      <c r="B53" s="12" t="s">
        <v>59</v>
      </c>
      <c r="C53" s="18">
        <v>-271197</v>
      </c>
      <c r="D53" s="18"/>
      <c r="E53" s="18">
        <v>-181266</v>
      </c>
      <c r="F53" s="18">
        <f t="shared" si="2"/>
        <v>-181266</v>
      </c>
      <c r="G53" s="18">
        <f t="shared" si="6"/>
        <v>89931</v>
      </c>
      <c r="H53" s="19"/>
      <c r="I53" s="19">
        <f t="shared" si="9"/>
        <v>0.6683923494728924</v>
      </c>
    </row>
    <row r="54" spans="1:9" ht="12.75">
      <c r="A54" s="18" t="s">
        <v>68</v>
      </c>
      <c r="B54" s="12" t="s">
        <v>60</v>
      </c>
      <c r="C54" s="18">
        <v>-600000</v>
      </c>
      <c r="D54" s="18"/>
      <c r="E54" s="18">
        <v>0</v>
      </c>
      <c r="F54" s="18">
        <f t="shared" si="2"/>
        <v>0</v>
      </c>
      <c r="G54" s="18">
        <f t="shared" si="6"/>
        <v>600000</v>
      </c>
      <c r="H54" s="19"/>
      <c r="I54" s="19">
        <f t="shared" si="9"/>
        <v>0</v>
      </c>
    </row>
    <row r="55" spans="1:9" ht="12.75">
      <c r="A55" s="18" t="s">
        <v>69</v>
      </c>
      <c r="B55" s="12" t="s">
        <v>70</v>
      </c>
      <c r="C55" s="18">
        <v>0</v>
      </c>
      <c r="D55" s="18"/>
      <c r="E55" s="18">
        <v>0</v>
      </c>
      <c r="F55" s="18">
        <f t="shared" si="2"/>
        <v>0</v>
      </c>
      <c r="G55" s="18">
        <f t="shared" si="6"/>
        <v>0</v>
      </c>
      <c r="H55" s="19"/>
      <c r="I55" s="19" t="e">
        <f t="shared" si="9"/>
        <v>#DIV/0!</v>
      </c>
    </row>
    <row r="56" spans="1:9" ht="12.75">
      <c r="A56" s="18" t="s">
        <v>61</v>
      </c>
      <c r="B56" s="14"/>
      <c r="C56" s="18">
        <f>SUM(C14+C46+C52+C53+C54+C55+C7)</f>
        <v>10807584</v>
      </c>
      <c r="D56" s="18">
        <f>SUM(D7+D14+D46+D52+D53+D54+D55)</f>
        <v>13318167</v>
      </c>
      <c r="E56" s="18">
        <v>11433983</v>
      </c>
      <c r="F56" s="18">
        <f t="shared" si="2"/>
        <v>-1884184</v>
      </c>
      <c r="G56" s="18">
        <f>E56-C56</f>
        <v>626399</v>
      </c>
      <c r="H56" s="19">
        <f t="shared" si="3"/>
        <v>0.8585252760383617</v>
      </c>
      <c r="I56" s="19">
        <f t="shared" si="9"/>
        <v>1.0579592071641544</v>
      </c>
    </row>
    <row r="57" ht="12.75">
      <c r="E57" s="30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84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4.57421875" style="0" customWidth="1"/>
    <col min="2" max="2" width="30.00390625" style="0" customWidth="1"/>
    <col min="3" max="3" width="8.57421875" style="0" customWidth="1"/>
    <col min="4" max="4" width="8.421875" style="0" customWidth="1"/>
    <col min="5" max="5" width="8.57421875" style="0" customWidth="1"/>
    <col min="6" max="7" width="8.421875" style="0" customWidth="1"/>
    <col min="8" max="8" width="6.28125" style="0" customWidth="1"/>
    <col min="9" max="9" width="7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5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7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8">
        <v>44561</v>
      </c>
      <c r="D5" s="28">
        <v>44926</v>
      </c>
      <c r="E5" s="28">
        <v>44926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45">
        <f>SUM(C8:C13)</f>
        <v>18403807</v>
      </c>
      <c r="D7" s="18">
        <f>SUM(D8:D12)</f>
        <v>20819700</v>
      </c>
      <c r="E7" s="45">
        <f>SUM(E8:E13)</f>
        <v>20664633</v>
      </c>
      <c r="F7" s="18">
        <f>E7-D7</f>
        <v>-155067</v>
      </c>
      <c r="G7" s="18">
        <f aca="true" t="shared" si="0" ref="G7:G63">E7-C7</f>
        <v>2260826</v>
      </c>
      <c r="H7" s="19">
        <f>E7/D7</f>
        <v>0.9925519099698843</v>
      </c>
      <c r="I7" s="19">
        <f aca="true" t="shared" si="1" ref="I7:I64">E7/C7</f>
        <v>1.122845561247192</v>
      </c>
    </row>
    <row r="8" spans="1:9" ht="12.75">
      <c r="A8" s="14">
        <v>3111</v>
      </c>
      <c r="B8" s="14" t="s">
        <v>16</v>
      </c>
      <c r="C8" s="44">
        <v>14356639</v>
      </c>
      <c r="D8" s="14">
        <v>16570009</v>
      </c>
      <c r="E8" s="44">
        <v>16570009</v>
      </c>
      <c r="F8" s="18">
        <f>E8-D8</f>
        <v>0</v>
      </c>
      <c r="G8" s="14">
        <f t="shared" si="0"/>
        <v>2213370</v>
      </c>
      <c r="H8" s="20">
        <f aca="true" t="shared" si="2" ref="H8:H64">E8/D8</f>
        <v>1</v>
      </c>
      <c r="I8" s="20">
        <f t="shared" si="1"/>
        <v>1.154170485167176</v>
      </c>
    </row>
    <row r="9" spans="1:9" ht="12.75">
      <c r="A9" s="14">
        <v>3112</v>
      </c>
      <c r="B9" s="14" t="s">
        <v>17</v>
      </c>
      <c r="C9" s="14">
        <v>2008000</v>
      </c>
      <c r="D9" s="14">
        <v>2289800</v>
      </c>
      <c r="E9" s="14">
        <v>2289800</v>
      </c>
      <c r="F9" s="18">
        <f aca="true" t="shared" si="3" ref="F8:F13">E9-D9</f>
        <v>0</v>
      </c>
      <c r="G9" s="14">
        <f t="shared" si="0"/>
        <v>281800</v>
      </c>
      <c r="H9" s="20">
        <f t="shared" si="2"/>
        <v>1</v>
      </c>
      <c r="I9" s="20">
        <f t="shared" si="1"/>
        <v>1.1403386454183266</v>
      </c>
    </row>
    <row r="10" spans="1:9" ht="12.75">
      <c r="A10" s="14">
        <v>3113</v>
      </c>
      <c r="B10" s="14" t="s">
        <v>86</v>
      </c>
      <c r="C10" s="14">
        <v>740600</v>
      </c>
      <c r="D10" s="14">
        <v>1327700</v>
      </c>
      <c r="E10" s="14">
        <v>1327700</v>
      </c>
      <c r="F10" s="18">
        <f t="shared" si="3"/>
        <v>0</v>
      </c>
      <c r="G10" s="14">
        <f t="shared" si="0"/>
        <v>587100</v>
      </c>
      <c r="H10" s="20">
        <f t="shared" si="2"/>
        <v>1</v>
      </c>
      <c r="I10" s="20">
        <f t="shared" si="1"/>
        <v>1.792735619767756</v>
      </c>
    </row>
    <row r="11" spans="1:9" ht="12.75">
      <c r="A11" s="14">
        <v>3118</v>
      </c>
      <c r="B11" s="14" t="s">
        <v>80</v>
      </c>
      <c r="C11" s="14">
        <v>1090106</v>
      </c>
      <c r="D11" s="14">
        <v>316070</v>
      </c>
      <c r="E11" s="14">
        <v>316070</v>
      </c>
      <c r="F11" s="18">
        <f t="shared" si="3"/>
        <v>0</v>
      </c>
      <c r="G11" s="14">
        <f t="shared" si="0"/>
        <v>-774036</v>
      </c>
      <c r="H11" s="20">
        <f t="shared" si="2"/>
        <v>1</v>
      </c>
      <c r="I11" s="20">
        <f t="shared" si="1"/>
        <v>0.289944280647937</v>
      </c>
    </row>
    <row r="12" spans="1:9" ht="12.75">
      <c r="A12" s="14">
        <v>3128</v>
      </c>
      <c r="B12" s="14" t="s">
        <v>80</v>
      </c>
      <c r="C12" s="14">
        <v>221866</v>
      </c>
      <c r="D12" s="14">
        <v>316121</v>
      </c>
      <c r="E12" s="14">
        <v>316121</v>
      </c>
      <c r="F12" s="18">
        <f t="shared" si="3"/>
        <v>0</v>
      </c>
      <c r="G12" s="15">
        <f t="shared" si="0"/>
        <v>94255</v>
      </c>
      <c r="H12" s="20">
        <f t="shared" si="2"/>
        <v>1</v>
      </c>
      <c r="I12" s="38">
        <f t="shared" si="1"/>
        <v>1.4248285000856373</v>
      </c>
    </row>
    <row r="13" spans="1:9" ht="12.75">
      <c r="A13" s="14">
        <v>3120</v>
      </c>
      <c r="B13" s="14" t="s">
        <v>147</v>
      </c>
      <c r="C13" s="14">
        <v>-13404</v>
      </c>
      <c r="D13" s="14">
        <v>0</v>
      </c>
      <c r="E13" s="14">
        <v>-155067</v>
      </c>
      <c r="F13" s="18">
        <f t="shared" si="3"/>
        <v>-155067</v>
      </c>
      <c r="G13" s="15">
        <f t="shared" si="0"/>
        <v>-141663</v>
      </c>
      <c r="H13" s="20" t="e">
        <f t="shared" si="2"/>
        <v>#DIV/0!</v>
      </c>
      <c r="I13" s="38">
        <f t="shared" si="1"/>
        <v>11.568710832587287</v>
      </c>
    </row>
    <row r="14" spans="1:9" ht="12.75">
      <c r="A14" s="18" t="s">
        <v>24</v>
      </c>
      <c r="B14" s="12" t="s">
        <v>25</v>
      </c>
      <c r="C14" s="18">
        <f>SUM(C15+C23)</f>
        <v>3020751</v>
      </c>
      <c r="D14" s="18">
        <f>SUM(D15+D23)</f>
        <v>3944299</v>
      </c>
      <c r="E14" s="18">
        <f>SUM(E15+E23)</f>
        <v>3929664</v>
      </c>
      <c r="F14" s="18">
        <f aca="true" t="shared" si="4" ref="F8:F64">E14-D14</f>
        <v>-14635</v>
      </c>
      <c r="G14" s="18">
        <f t="shared" si="0"/>
        <v>908913</v>
      </c>
      <c r="H14" s="19">
        <f t="shared" si="2"/>
        <v>0.9962895814947093</v>
      </c>
      <c r="I14" s="19">
        <f t="shared" si="1"/>
        <v>1.3008897456294808</v>
      </c>
    </row>
    <row r="15" spans="1:9" ht="12.75">
      <c r="A15" s="14"/>
      <c r="B15" s="12" t="s">
        <v>26</v>
      </c>
      <c r="C15" s="18">
        <f>SUM(C16:C22)</f>
        <v>1315423</v>
      </c>
      <c r="D15" s="18">
        <f>SUM(D16:D22)</f>
        <v>1693864</v>
      </c>
      <c r="E15" s="18">
        <f>SUM(E16:E22)</f>
        <v>1687961</v>
      </c>
      <c r="F15" s="18">
        <f t="shared" si="4"/>
        <v>-5903</v>
      </c>
      <c r="G15" s="18">
        <f t="shared" si="0"/>
        <v>372538</v>
      </c>
      <c r="H15" s="19">
        <f t="shared" si="2"/>
        <v>0.9965150685060902</v>
      </c>
      <c r="I15" s="19">
        <f t="shared" si="1"/>
        <v>1.2832077590250437</v>
      </c>
    </row>
    <row r="16" spans="1:9" ht="12.75">
      <c r="A16" s="14">
        <v>103</v>
      </c>
      <c r="B16" s="15" t="s">
        <v>27</v>
      </c>
      <c r="C16" s="14">
        <v>10499</v>
      </c>
      <c r="D16" s="14">
        <v>11000</v>
      </c>
      <c r="E16" s="14">
        <v>10327</v>
      </c>
      <c r="F16" s="14">
        <f>E16-D16</f>
        <v>-673</v>
      </c>
      <c r="G16" s="14">
        <f t="shared" si="0"/>
        <v>-172</v>
      </c>
      <c r="H16" s="20">
        <f>E16/D16</f>
        <v>0.9388181818181818</v>
      </c>
      <c r="I16" s="20">
        <f t="shared" si="1"/>
        <v>0.9836174873797504</v>
      </c>
    </row>
    <row r="17" spans="1:9" ht="12.75">
      <c r="A17" s="14">
        <v>1301</v>
      </c>
      <c r="B17" s="15" t="s">
        <v>28</v>
      </c>
      <c r="C17" s="14">
        <v>248739</v>
      </c>
      <c r="D17" s="14">
        <v>415785</v>
      </c>
      <c r="E17" s="14">
        <v>415785</v>
      </c>
      <c r="F17" s="14">
        <f t="shared" si="4"/>
        <v>0</v>
      </c>
      <c r="G17" s="14">
        <f t="shared" si="0"/>
        <v>167046</v>
      </c>
      <c r="H17" s="20">
        <f t="shared" si="2"/>
        <v>1</v>
      </c>
      <c r="I17" s="20">
        <f t="shared" si="1"/>
        <v>1.6715714061727354</v>
      </c>
    </row>
    <row r="18" spans="1:9" ht="12.75">
      <c r="A18" s="14">
        <v>1302</v>
      </c>
      <c r="B18" s="15" t="s">
        <v>149</v>
      </c>
      <c r="C18" s="14">
        <v>0</v>
      </c>
      <c r="D18" s="14">
        <v>5100</v>
      </c>
      <c r="E18" s="14">
        <v>0</v>
      </c>
      <c r="F18" s="14">
        <f t="shared" si="4"/>
        <v>-5100</v>
      </c>
      <c r="G18" s="14">
        <f t="shared" si="0"/>
        <v>0</v>
      </c>
      <c r="H18" s="20">
        <f t="shared" si="2"/>
        <v>0</v>
      </c>
      <c r="I18" s="20" t="e">
        <f t="shared" si="1"/>
        <v>#DIV/0!</v>
      </c>
    </row>
    <row r="19" spans="1:9" ht="12.75">
      <c r="A19" s="14">
        <v>1303</v>
      </c>
      <c r="B19" s="15" t="s">
        <v>29</v>
      </c>
      <c r="C19" s="14">
        <v>644663</v>
      </c>
      <c r="D19" s="14">
        <v>671522</v>
      </c>
      <c r="E19" s="14">
        <v>671522</v>
      </c>
      <c r="F19" s="14">
        <f t="shared" si="4"/>
        <v>0</v>
      </c>
      <c r="G19" s="14">
        <f t="shared" si="0"/>
        <v>26859</v>
      </c>
      <c r="H19" s="20">
        <f t="shared" si="2"/>
        <v>1</v>
      </c>
      <c r="I19" s="20">
        <f t="shared" si="1"/>
        <v>1.041663628903784</v>
      </c>
    </row>
    <row r="20" spans="1:9" ht="12.75">
      <c r="A20" s="14">
        <v>1304</v>
      </c>
      <c r="B20" s="15" t="s">
        <v>30</v>
      </c>
      <c r="C20" s="14">
        <v>379028</v>
      </c>
      <c r="D20" s="14">
        <v>548498</v>
      </c>
      <c r="E20" s="14">
        <v>548498</v>
      </c>
      <c r="F20" s="14">
        <f t="shared" si="4"/>
        <v>0</v>
      </c>
      <c r="G20" s="14">
        <f t="shared" si="0"/>
        <v>169470</v>
      </c>
      <c r="H20" s="20">
        <f t="shared" si="2"/>
        <v>1</v>
      </c>
      <c r="I20" s="20">
        <f t="shared" si="1"/>
        <v>1.4471173633610181</v>
      </c>
    </row>
    <row r="21" spans="1:9" ht="12.75">
      <c r="A21" s="14">
        <v>1308</v>
      </c>
      <c r="B21" s="15" t="s">
        <v>96</v>
      </c>
      <c r="C21" s="14">
        <v>32248</v>
      </c>
      <c r="D21" s="14">
        <v>41709</v>
      </c>
      <c r="E21" s="14">
        <v>41709</v>
      </c>
      <c r="F21" s="14">
        <f t="shared" si="4"/>
        <v>0</v>
      </c>
      <c r="G21" s="14">
        <f t="shared" si="0"/>
        <v>9461</v>
      </c>
      <c r="H21" s="20">
        <f t="shared" si="2"/>
        <v>1</v>
      </c>
      <c r="I21" s="20">
        <f t="shared" si="1"/>
        <v>1.2933825353510295</v>
      </c>
    </row>
    <row r="22" spans="1:9" ht="12.75">
      <c r="A22" s="14">
        <v>2000</v>
      </c>
      <c r="B22" s="15" t="s">
        <v>31</v>
      </c>
      <c r="C22" s="14">
        <v>246</v>
      </c>
      <c r="D22" s="14">
        <v>250</v>
      </c>
      <c r="E22" s="14">
        <v>120</v>
      </c>
      <c r="F22" s="14">
        <f t="shared" si="4"/>
        <v>-130</v>
      </c>
      <c r="G22" s="14">
        <f t="shared" si="0"/>
        <v>-126</v>
      </c>
      <c r="H22" s="20">
        <f t="shared" si="2"/>
        <v>0.48</v>
      </c>
      <c r="I22" s="20">
        <f t="shared" si="1"/>
        <v>0.4878048780487805</v>
      </c>
    </row>
    <row r="23" spans="1:9" ht="12.75">
      <c r="A23" s="14"/>
      <c r="B23" s="12" t="s">
        <v>32</v>
      </c>
      <c r="C23" s="18">
        <f>SUM(C24:C49)</f>
        <v>1705328</v>
      </c>
      <c r="D23" s="18">
        <f>SUM(D24:D49)</f>
        <v>2250435</v>
      </c>
      <c r="E23" s="18">
        <f>SUM(E24:E49)</f>
        <v>2241703</v>
      </c>
      <c r="F23" s="18">
        <f t="shared" si="4"/>
        <v>-8732</v>
      </c>
      <c r="G23" s="18">
        <f t="shared" si="0"/>
        <v>536375</v>
      </c>
      <c r="H23" s="19">
        <f t="shared" si="2"/>
        <v>0.9961198612712653</v>
      </c>
      <c r="I23" s="19">
        <f t="shared" si="1"/>
        <v>1.3145289351960443</v>
      </c>
    </row>
    <row r="24" spans="1:9" ht="12.75">
      <c r="A24" s="14">
        <v>2404</v>
      </c>
      <c r="B24" s="14" t="s">
        <v>34</v>
      </c>
      <c r="C24" s="14">
        <v>119426</v>
      </c>
      <c r="D24" s="14">
        <v>134493</v>
      </c>
      <c r="E24" s="14">
        <v>134493</v>
      </c>
      <c r="F24" s="14">
        <f t="shared" si="4"/>
        <v>0</v>
      </c>
      <c r="G24" s="14">
        <f t="shared" si="0"/>
        <v>15067</v>
      </c>
      <c r="H24" s="20">
        <f>E24/D24</f>
        <v>1</v>
      </c>
      <c r="I24" s="20">
        <f t="shared" si="1"/>
        <v>1.1261618073116406</v>
      </c>
    </row>
    <row r="25" spans="1:9" ht="12.75">
      <c r="A25" s="14">
        <v>2405</v>
      </c>
      <c r="B25" s="14" t="s">
        <v>35</v>
      </c>
      <c r="C25" s="14">
        <v>70909</v>
      </c>
      <c r="D25" s="14">
        <v>67612</v>
      </c>
      <c r="E25" s="14">
        <v>67612</v>
      </c>
      <c r="F25" s="14">
        <v>36784</v>
      </c>
      <c r="G25" s="14">
        <f t="shared" si="0"/>
        <v>-3297</v>
      </c>
      <c r="H25" s="20">
        <f t="shared" si="2"/>
        <v>1</v>
      </c>
      <c r="I25" s="20">
        <f t="shared" si="1"/>
        <v>0.9535037865433161</v>
      </c>
    </row>
    <row r="26" spans="1:9" ht="12.75">
      <c r="A26" s="14">
        <v>2406</v>
      </c>
      <c r="B26" s="14" t="s">
        <v>36</v>
      </c>
      <c r="C26" s="14">
        <v>146908</v>
      </c>
      <c r="D26" s="14">
        <v>98931</v>
      </c>
      <c r="E26" s="14">
        <v>98931</v>
      </c>
      <c r="F26" s="14">
        <f t="shared" si="4"/>
        <v>0</v>
      </c>
      <c r="G26" s="14">
        <f t="shared" si="0"/>
        <v>-47977</v>
      </c>
      <c r="H26" s="20">
        <f t="shared" si="2"/>
        <v>1</v>
      </c>
      <c r="I26" s="20">
        <f t="shared" si="1"/>
        <v>0.6734214610504533</v>
      </c>
    </row>
    <row r="27" spans="1:9" ht="12.75">
      <c r="A27" s="14">
        <v>2701</v>
      </c>
      <c r="B27" s="14" t="s">
        <v>38</v>
      </c>
      <c r="C27" s="14">
        <v>23105</v>
      </c>
      <c r="D27" s="14">
        <v>6373</v>
      </c>
      <c r="E27" s="14">
        <v>6373</v>
      </c>
      <c r="F27" s="14">
        <f t="shared" si="4"/>
        <v>0</v>
      </c>
      <c r="G27" s="14">
        <f t="shared" si="0"/>
        <v>-16732</v>
      </c>
      <c r="H27" s="20">
        <f t="shared" si="2"/>
        <v>1</v>
      </c>
      <c r="I27" s="20">
        <f t="shared" si="1"/>
        <v>0.27582774291278944</v>
      </c>
    </row>
    <row r="28" spans="1:9" ht="12.75">
      <c r="A28" s="14">
        <v>2704</v>
      </c>
      <c r="B28" s="14" t="s">
        <v>39</v>
      </c>
      <c r="C28" s="14">
        <v>50073</v>
      </c>
      <c r="D28" s="14">
        <v>61652</v>
      </c>
      <c r="E28" s="14">
        <v>61652</v>
      </c>
      <c r="F28" s="14">
        <f t="shared" si="4"/>
        <v>0</v>
      </c>
      <c r="G28" s="14">
        <f t="shared" si="0"/>
        <v>11579</v>
      </c>
      <c r="H28" s="20">
        <f t="shared" si="2"/>
        <v>1</v>
      </c>
      <c r="I28" s="20">
        <f t="shared" si="1"/>
        <v>1.2312423861162702</v>
      </c>
    </row>
    <row r="29" spans="1:9" ht="12.75">
      <c r="A29" s="14">
        <v>2705</v>
      </c>
      <c r="B29" s="14" t="s">
        <v>85</v>
      </c>
      <c r="C29" s="14">
        <v>23219</v>
      </c>
      <c r="D29" s="14">
        <v>30706</v>
      </c>
      <c r="E29" s="14">
        <v>30706</v>
      </c>
      <c r="F29" s="14">
        <f t="shared" si="4"/>
        <v>0</v>
      </c>
      <c r="G29" s="14">
        <f t="shared" si="0"/>
        <v>7487</v>
      </c>
      <c r="H29" s="20">
        <f t="shared" si="2"/>
        <v>1</v>
      </c>
      <c r="I29" s="20">
        <f t="shared" si="1"/>
        <v>1.3224514406305181</v>
      </c>
    </row>
    <row r="30" spans="1:9" ht="12.75">
      <c r="A30" s="14">
        <v>2707</v>
      </c>
      <c r="B30" s="14" t="s">
        <v>41</v>
      </c>
      <c r="C30" s="14">
        <v>752063</v>
      </c>
      <c r="D30" s="14">
        <v>873312</v>
      </c>
      <c r="E30" s="14">
        <v>810630</v>
      </c>
      <c r="F30" s="14">
        <f t="shared" si="4"/>
        <v>-62682</v>
      </c>
      <c r="G30" s="14">
        <f t="shared" si="0"/>
        <v>58567</v>
      </c>
      <c r="H30" s="20">
        <f t="shared" si="2"/>
        <v>0.9282249642739364</v>
      </c>
      <c r="I30" s="20">
        <f t="shared" si="1"/>
        <v>1.0778751248233194</v>
      </c>
    </row>
    <row r="31" spans="1:9" ht="12.75">
      <c r="A31" s="14">
        <v>2710</v>
      </c>
      <c r="B31" s="14" t="s">
        <v>42</v>
      </c>
      <c r="C31" s="14">
        <v>92667</v>
      </c>
      <c r="D31" s="14">
        <v>87738</v>
      </c>
      <c r="E31" s="14">
        <v>87738</v>
      </c>
      <c r="F31" s="14">
        <f t="shared" si="4"/>
        <v>0</v>
      </c>
      <c r="G31" s="14">
        <f t="shared" si="0"/>
        <v>-4929</v>
      </c>
      <c r="H31" s="20">
        <f t="shared" si="2"/>
        <v>1</v>
      </c>
      <c r="I31" s="20">
        <f t="shared" si="1"/>
        <v>0.9468095438505617</v>
      </c>
    </row>
    <row r="32" spans="1:9" ht="12.75">
      <c r="A32" s="14">
        <v>2711</v>
      </c>
      <c r="B32" s="14" t="s">
        <v>63</v>
      </c>
      <c r="C32" s="14">
        <v>77893</v>
      </c>
      <c r="D32" s="14">
        <v>87137</v>
      </c>
      <c r="E32" s="14">
        <v>87137</v>
      </c>
      <c r="F32" s="14">
        <f t="shared" si="4"/>
        <v>0</v>
      </c>
      <c r="G32" s="14">
        <f t="shared" si="0"/>
        <v>9244</v>
      </c>
      <c r="H32" s="20">
        <f t="shared" si="2"/>
        <v>1</v>
      </c>
      <c r="I32" s="20">
        <f t="shared" si="1"/>
        <v>1.1186756191185343</v>
      </c>
    </row>
    <row r="33" spans="1:9" ht="12.75">
      <c r="A33" s="14">
        <v>2715</v>
      </c>
      <c r="B33" s="14" t="s">
        <v>150</v>
      </c>
      <c r="C33" s="14">
        <v>0</v>
      </c>
      <c r="D33" s="14">
        <v>34</v>
      </c>
      <c r="E33" s="14">
        <v>32</v>
      </c>
      <c r="F33" s="14">
        <f t="shared" si="4"/>
        <v>-2</v>
      </c>
      <c r="G33" s="14">
        <f t="shared" si="0"/>
        <v>32</v>
      </c>
      <c r="H33" s="20">
        <f t="shared" si="2"/>
        <v>0.9411764705882353</v>
      </c>
      <c r="I33" s="20" t="e">
        <f t="shared" si="1"/>
        <v>#DIV/0!</v>
      </c>
    </row>
    <row r="34" spans="1:9" ht="12.75">
      <c r="A34" s="14">
        <v>2717</v>
      </c>
      <c r="B34" s="14" t="s">
        <v>141</v>
      </c>
      <c r="C34" s="14">
        <v>94</v>
      </c>
      <c r="D34" s="14">
        <v>83</v>
      </c>
      <c r="E34" s="14">
        <v>70</v>
      </c>
      <c r="F34" s="14">
        <f t="shared" si="4"/>
        <v>-13</v>
      </c>
      <c r="G34" s="14">
        <f t="shared" si="0"/>
        <v>-24</v>
      </c>
      <c r="H34" s="20">
        <f t="shared" si="2"/>
        <v>0.8433734939759037</v>
      </c>
      <c r="I34" s="20">
        <f t="shared" si="1"/>
        <v>0.7446808510638298</v>
      </c>
    </row>
    <row r="35" spans="1:9" ht="12.75">
      <c r="A35" s="14">
        <v>2729</v>
      </c>
      <c r="B35" s="14" t="s">
        <v>43</v>
      </c>
      <c r="C35" s="14">
        <v>24029</v>
      </c>
      <c r="D35" s="14">
        <v>26550</v>
      </c>
      <c r="E35" s="14">
        <v>26550</v>
      </c>
      <c r="F35" s="14">
        <f t="shared" si="4"/>
        <v>0</v>
      </c>
      <c r="G35" s="14">
        <f t="shared" si="0"/>
        <v>2521</v>
      </c>
      <c r="H35" s="20">
        <f t="shared" si="2"/>
        <v>1</v>
      </c>
      <c r="I35" s="20">
        <f t="shared" si="1"/>
        <v>1.1049148945024763</v>
      </c>
    </row>
    <row r="36" spans="1:9" ht="12.75">
      <c r="A36" s="14">
        <v>2802</v>
      </c>
      <c r="B36" s="14" t="s">
        <v>139</v>
      </c>
      <c r="C36" s="14">
        <v>66215</v>
      </c>
      <c r="D36" s="14">
        <v>91011</v>
      </c>
      <c r="E36" s="14">
        <v>91011</v>
      </c>
      <c r="F36" s="14">
        <f t="shared" si="4"/>
        <v>0</v>
      </c>
      <c r="G36" s="14">
        <f t="shared" si="0"/>
        <v>24796</v>
      </c>
      <c r="H36" s="20">
        <f t="shared" si="2"/>
        <v>1</v>
      </c>
      <c r="I36" s="20">
        <f t="shared" si="1"/>
        <v>1.3744770822321226</v>
      </c>
    </row>
    <row r="37" spans="1:9" ht="12.75">
      <c r="A37" s="14">
        <v>2809</v>
      </c>
      <c r="B37" s="14" t="s">
        <v>44</v>
      </c>
      <c r="C37" s="14">
        <v>118064</v>
      </c>
      <c r="D37" s="14">
        <v>203952</v>
      </c>
      <c r="E37" s="14">
        <v>203952</v>
      </c>
      <c r="F37" s="14">
        <f t="shared" si="4"/>
        <v>0</v>
      </c>
      <c r="G37" s="14">
        <f t="shared" si="0"/>
        <v>85888</v>
      </c>
      <c r="H37" s="20">
        <f t="shared" si="2"/>
        <v>1</v>
      </c>
      <c r="I37" s="20">
        <f t="shared" si="1"/>
        <v>1.7274698468627185</v>
      </c>
    </row>
    <row r="38" spans="1:9" ht="12.75">
      <c r="A38" s="14">
        <v>3601</v>
      </c>
      <c r="B38" s="14" t="s">
        <v>143</v>
      </c>
      <c r="C38" s="14">
        <v>-238</v>
      </c>
      <c r="D38" s="14">
        <v>-347</v>
      </c>
      <c r="E38" s="14">
        <v>-347</v>
      </c>
      <c r="F38" s="14">
        <f t="shared" si="4"/>
        <v>0</v>
      </c>
      <c r="G38" s="14">
        <f t="shared" si="0"/>
        <v>-109</v>
      </c>
      <c r="H38" s="20">
        <f t="shared" si="2"/>
        <v>1</v>
      </c>
      <c r="I38" s="20">
        <f t="shared" si="1"/>
        <v>1.4579831932773109</v>
      </c>
    </row>
    <row r="39" spans="1:9" ht="12.75">
      <c r="A39" s="14">
        <v>3611</v>
      </c>
      <c r="B39" s="14" t="s">
        <v>151</v>
      </c>
      <c r="C39" s="14">
        <v>0</v>
      </c>
      <c r="D39" s="14">
        <v>9699</v>
      </c>
      <c r="E39" s="14">
        <v>9699</v>
      </c>
      <c r="F39" s="14">
        <f t="shared" si="4"/>
        <v>0</v>
      </c>
      <c r="G39" s="14">
        <f t="shared" si="0"/>
        <v>9699</v>
      </c>
      <c r="H39" s="20">
        <f t="shared" si="2"/>
        <v>1</v>
      </c>
      <c r="I39" s="20" t="e">
        <f t="shared" si="1"/>
        <v>#DIV/0!</v>
      </c>
    </row>
    <row r="40" spans="1:9" ht="12.75">
      <c r="A40" s="14">
        <v>3619</v>
      </c>
      <c r="B40" s="14" t="s">
        <v>33</v>
      </c>
      <c r="C40" s="14">
        <v>123506</v>
      </c>
      <c r="D40" s="14">
        <v>204602</v>
      </c>
      <c r="E40" s="14">
        <v>200740</v>
      </c>
      <c r="F40" s="14">
        <f t="shared" si="4"/>
        <v>-3862</v>
      </c>
      <c r="G40" s="14">
        <f t="shared" si="0"/>
        <v>77234</v>
      </c>
      <c r="H40" s="20">
        <f t="shared" si="2"/>
        <v>0.981124329185443</v>
      </c>
      <c r="I40" s="20">
        <f t="shared" si="1"/>
        <v>1.62534613702978</v>
      </c>
    </row>
    <row r="41" spans="1:9" ht="12.75">
      <c r="A41" s="14">
        <v>3701</v>
      </c>
      <c r="B41" s="14" t="s">
        <v>73</v>
      </c>
      <c r="C41" s="14">
        <v>-250738</v>
      </c>
      <c r="D41" s="14">
        <v>-155211</v>
      </c>
      <c r="E41" s="14">
        <v>-109841</v>
      </c>
      <c r="F41" s="14">
        <f t="shared" si="4"/>
        <v>45370</v>
      </c>
      <c r="G41" s="14">
        <f t="shared" si="0"/>
        <v>140897</v>
      </c>
      <c r="H41" s="20">
        <f t="shared" si="2"/>
        <v>0.7076882437456108</v>
      </c>
      <c r="I41" s="20">
        <f t="shared" si="1"/>
        <v>0.43807081495425504</v>
      </c>
    </row>
    <row r="42" spans="1:9" ht="12.75">
      <c r="A42" s="14">
        <v>3702</v>
      </c>
      <c r="B42" s="14" t="s">
        <v>82</v>
      </c>
      <c r="C42" s="14">
        <v>-26587</v>
      </c>
      <c r="D42" s="14">
        <v>-26758</v>
      </c>
      <c r="E42" s="14">
        <v>-13992</v>
      </c>
      <c r="F42" s="14">
        <f t="shared" si="4"/>
        <v>12766</v>
      </c>
      <c r="G42" s="14">
        <f t="shared" si="0"/>
        <v>12595</v>
      </c>
      <c r="H42" s="20">
        <f t="shared" si="2"/>
        <v>0.5229090365498169</v>
      </c>
      <c r="I42" s="20">
        <f t="shared" si="1"/>
        <v>0.526272238311957</v>
      </c>
    </row>
    <row r="43" spans="1:9" ht="12.75">
      <c r="A43" s="14">
        <v>4022</v>
      </c>
      <c r="B43" s="14" t="s">
        <v>152</v>
      </c>
      <c r="C43" s="14">
        <v>0</v>
      </c>
      <c r="D43" s="14">
        <v>7260</v>
      </c>
      <c r="E43" s="14">
        <v>7260</v>
      </c>
      <c r="F43" s="14">
        <f t="shared" si="4"/>
        <v>0</v>
      </c>
      <c r="G43" s="14">
        <f t="shared" si="0"/>
        <v>7260</v>
      </c>
      <c r="H43" s="20">
        <f t="shared" si="2"/>
        <v>1</v>
      </c>
      <c r="I43" s="20" t="e">
        <f t="shared" si="1"/>
        <v>#DIV/0!</v>
      </c>
    </row>
    <row r="44" spans="1:9" ht="12.75">
      <c r="A44" s="14">
        <v>4024</v>
      </c>
      <c r="B44" s="15" t="s">
        <v>153</v>
      </c>
      <c r="C44" s="14">
        <v>5800</v>
      </c>
      <c r="D44" s="14">
        <v>0</v>
      </c>
      <c r="E44" s="14">
        <v>0</v>
      </c>
      <c r="F44" s="14">
        <f t="shared" si="4"/>
        <v>0</v>
      </c>
      <c r="G44" s="14">
        <f t="shared" si="0"/>
        <v>-5800</v>
      </c>
      <c r="H44" s="20" t="e">
        <f t="shared" si="2"/>
        <v>#DIV/0!</v>
      </c>
      <c r="I44" s="20">
        <f t="shared" si="1"/>
        <v>0</v>
      </c>
    </row>
    <row r="45" spans="1:9" ht="12.75">
      <c r="A45" s="14">
        <v>4030</v>
      </c>
      <c r="B45" s="15" t="s">
        <v>154</v>
      </c>
      <c r="C45" s="14">
        <v>0</v>
      </c>
      <c r="D45" s="14">
        <v>5050</v>
      </c>
      <c r="E45" s="14">
        <v>5050</v>
      </c>
      <c r="F45" s="14">
        <f t="shared" si="4"/>
        <v>0</v>
      </c>
      <c r="G45" s="14">
        <f t="shared" si="0"/>
        <v>5050</v>
      </c>
      <c r="H45" s="20">
        <f t="shared" si="2"/>
        <v>1</v>
      </c>
      <c r="I45" s="20" t="e">
        <f t="shared" si="1"/>
        <v>#DIV/0!</v>
      </c>
    </row>
    <row r="46" spans="1:9" ht="12.75">
      <c r="A46" s="14">
        <v>4040</v>
      </c>
      <c r="B46" s="14" t="s">
        <v>47</v>
      </c>
      <c r="C46" s="14">
        <v>138792</v>
      </c>
      <c r="D46" s="14">
        <v>195536</v>
      </c>
      <c r="E46" s="14">
        <v>195536</v>
      </c>
      <c r="F46" s="14">
        <f t="shared" si="4"/>
        <v>0</v>
      </c>
      <c r="G46" s="14">
        <f t="shared" si="0"/>
        <v>56744</v>
      </c>
      <c r="H46" s="20">
        <f t="shared" si="2"/>
        <v>1</v>
      </c>
      <c r="I46" s="20">
        <f t="shared" si="1"/>
        <v>1.4088420081849098</v>
      </c>
    </row>
    <row r="47" spans="1:9" ht="12.75">
      <c r="A47" s="14">
        <v>4100</v>
      </c>
      <c r="B47" s="14" t="s">
        <v>50</v>
      </c>
      <c r="C47" s="14">
        <v>147665</v>
      </c>
      <c r="D47" s="14">
        <v>214011</v>
      </c>
      <c r="E47" s="14">
        <v>213702</v>
      </c>
      <c r="F47" s="14">
        <f>E47-D47</f>
        <v>-309</v>
      </c>
      <c r="G47" s="14">
        <f t="shared" si="0"/>
        <v>66037</v>
      </c>
      <c r="H47" s="20">
        <f t="shared" si="2"/>
        <v>0.9985561489829962</v>
      </c>
      <c r="I47" s="20">
        <f t="shared" si="1"/>
        <v>1.447208207767582</v>
      </c>
    </row>
    <row r="48" spans="1:9" ht="12.75">
      <c r="A48" s="14">
        <v>4501</v>
      </c>
      <c r="B48" s="14" t="s">
        <v>74</v>
      </c>
      <c r="C48" s="14">
        <v>2463</v>
      </c>
      <c r="D48" s="14">
        <v>6389</v>
      </c>
      <c r="E48" s="14">
        <v>6389</v>
      </c>
      <c r="F48" s="14">
        <f t="shared" si="4"/>
        <v>0</v>
      </c>
      <c r="G48" s="14">
        <f t="shared" si="0"/>
        <v>3926</v>
      </c>
      <c r="H48" s="20">
        <f t="shared" si="2"/>
        <v>1</v>
      </c>
      <c r="I48" s="20">
        <f t="shared" si="1"/>
        <v>2.5939910678034916</v>
      </c>
    </row>
    <row r="49" spans="1:9" ht="12.75">
      <c r="A49" s="14">
        <v>4503</v>
      </c>
      <c r="B49" s="14" t="s">
        <v>155</v>
      </c>
      <c r="C49" s="14">
        <v>0</v>
      </c>
      <c r="D49" s="14">
        <v>20620</v>
      </c>
      <c r="E49" s="14">
        <v>20620</v>
      </c>
      <c r="F49" s="14">
        <f t="shared" si="4"/>
        <v>0</v>
      </c>
      <c r="G49" s="14">
        <f t="shared" si="0"/>
        <v>20620</v>
      </c>
      <c r="H49" s="20">
        <f t="shared" si="2"/>
        <v>1</v>
      </c>
      <c r="I49" s="20" t="e">
        <f t="shared" si="1"/>
        <v>#DIV/0!</v>
      </c>
    </row>
    <row r="50" spans="1:9" ht="12.75">
      <c r="A50" s="18" t="s">
        <v>52</v>
      </c>
      <c r="B50" s="12" t="s">
        <v>53</v>
      </c>
      <c r="C50" s="18">
        <f>SUM(C51:C57)</f>
        <v>1543132</v>
      </c>
      <c r="D50" s="18">
        <f>SUM(D51:D57)</f>
        <v>2219575</v>
      </c>
      <c r="E50" s="18">
        <f>SUM(E51:E57)</f>
        <v>2261182</v>
      </c>
      <c r="F50" s="18">
        <f t="shared" si="4"/>
        <v>41607</v>
      </c>
      <c r="G50" s="18">
        <f t="shared" si="0"/>
        <v>718050</v>
      </c>
      <c r="H50" s="19">
        <f t="shared" si="2"/>
        <v>1.0187454805537095</v>
      </c>
      <c r="I50" s="19">
        <f t="shared" si="1"/>
        <v>1.4653198819025204</v>
      </c>
    </row>
    <row r="51" spans="1:9" ht="12.75">
      <c r="A51" s="14">
        <v>6101</v>
      </c>
      <c r="B51" s="14" t="s">
        <v>75</v>
      </c>
      <c r="C51" s="14">
        <v>1439448</v>
      </c>
      <c r="D51" s="14">
        <v>1905312</v>
      </c>
      <c r="E51" s="14">
        <v>1905312</v>
      </c>
      <c r="F51" s="14">
        <f t="shared" si="4"/>
        <v>0</v>
      </c>
      <c r="G51" s="14">
        <f t="shared" si="0"/>
        <v>465864</v>
      </c>
      <c r="H51" s="20">
        <f t="shared" si="2"/>
        <v>1</v>
      </c>
      <c r="I51" s="20">
        <f t="shared" si="1"/>
        <v>1.323640728946096</v>
      </c>
    </row>
    <row r="52" spans="1:9" ht="12.75">
      <c r="A52" s="14">
        <v>6105</v>
      </c>
      <c r="B52" s="14" t="s">
        <v>55</v>
      </c>
      <c r="C52" s="14">
        <v>305651</v>
      </c>
      <c r="D52" s="14">
        <v>404040</v>
      </c>
      <c r="E52" s="14">
        <v>404040</v>
      </c>
      <c r="F52" s="14">
        <f t="shared" si="4"/>
        <v>0</v>
      </c>
      <c r="G52" s="14">
        <f t="shared" si="0"/>
        <v>98389</v>
      </c>
      <c r="H52" s="20">
        <f t="shared" si="2"/>
        <v>1</v>
      </c>
      <c r="I52" s="20">
        <f t="shared" si="1"/>
        <v>1.3218998138399678</v>
      </c>
    </row>
    <row r="53" spans="1:9" ht="12.75">
      <c r="A53" s="14">
        <v>6102</v>
      </c>
      <c r="B53" s="14" t="s">
        <v>142</v>
      </c>
      <c r="C53" s="14">
        <v>-127673</v>
      </c>
      <c r="D53" s="14">
        <v>-10000</v>
      </c>
      <c r="E53" s="14">
        <v>-10000</v>
      </c>
      <c r="F53" s="14">
        <f t="shared" si="4"/>
        <v>0</v>
      </c>
      <c r="G53" s="14">
        <f t="shared" si="0"/>
        <v>117673</v>
      </c>
      <c r="H53" s="20">
        <f t="shared" si="2"/>
        <v>1</v>
      </c>
      <c r="I53" s="20">
        <f t="shared" si="1"/>
        <v>0.07832509614405551</v>
      </c>
    </row>
    <row r="54" spans="1:9" ht="12.75">
      <c r="A54" s="14">
        <v>6201</v>
      </c>
      <c r="B54" s="15" t="s">
        <v>146</v>
      </c>
      <c r="C54" s="14">
        <v>1334</v>
      </c>
      <c r="D54" s="14">
        <v>193766</v>
      </c>
      <c r="E54" s="14">
        <v>180822</v>
      </c>
      <c r="F54" s="14">
        <f t="shared" si="4"/>
        <v>-12944</v>
      </c>
      <c r="G54" s="14">
        <f t="shared" si="0"/>
        <v>179488</v>
      </c>
      <c r="H54" s="20">
        <f t="shared" si="2"/>
        <v>0.933197774635385</v>
      </c>
      <c r="I54" s="20">
        <f t="shared" si="1"/>
        <v>135.5487256371814</v>
      </c>
    </row>
    <row r="55" spans="1:9" ht="12.75">
      <c r="A55" s="14">
        <v>6202</v>
      </c>
      <c r="B55" s="14" t="s">
        <v>145</v>
      </c>
      <c r="C55" s="14">
        <v>-232428</v>
      </c>
      <c r="D55" s="14">
        <v>-288401</v>
      </c>
      <c r="E55" s="14">
        <v>-233850</v>
      </c>
      <c r="F55" s="14">
        <f>E55-D55</f>
        <v>54551</v>
      </c>
      <c r="G55" s="14">
        <f>E55-C55</f>
        <v>-1422</v>
      </c>
      <c r="H55" s="20">
        <f t="shared" si="2"/>
        <v>0.8108501704224327</v>
      </c>
      <c r="I55" s="20">
        <f t="shared" si="1"/>
        <v>1.0061180236460323</v>
      </c>
    </row>
    <row r="56" spans="1:9" ht="12.75">
      <c r="A56" s="14">
        <v>6401</v>
      </c>
      <c r="B56" s="14" t="s">
        <v>144</v>
      </c>
      <c r="C56" s="14">
        <v>20000</v>
      </c>
      <c r="D56" s="14">
        <v>14858</v>
      </c>
      <c r="E56" s="14">
        <v>14858</v>
      </c>
      <c r="F56" s="14">
        <f t="shared" si="4"/>
        <v>0</v>
      </c>
      <c r="G56" s="14">
        <f t="shared" si="0"/>
        <v>-5142</v>
      </c>
      <c r="H56" s="20">
        <f t="shared" si="2"/>
        <v>1</v>
      </c>
      <c r="I56" s="20">
        <f t="shared" si="1"/>
        <v>0.7429</v>
      </c>
    </row>
    <row r="57" spans="1:9" ht="12.75">
      <c r="A57" s="15">
        <v>7010</v>
      </c>
      <c r="B57" s="15" t="s">
        <v>148</v>
      </c>
      <c r="C57" s="14">
        <v>136800</v>
      </c>
      <c r="D57" s="14">
        <v>0</v>
      </c>
      <c r="E57" s="14">
        <v>0</v>
      </c>
      <c r="F57" s="14">
        <f t="shared" si="4"/>
        <v>0</v>
      </c>
      <c r="G57" s="14">
        <f>E57-C57</f>
        <v>-136800</v>
      </c>
      <c r="H57" s="20" t="e">
        <f>E57/D57</f>
        <v>#DIV/0!</v>
      </c>
      <c r="I57" s="20">
        <f t="shared" si="1"/>
        <v>0</v>
      </c>
    </row>
    <row r="58" spans="1:9" ht="12.75">
      <c r="A58" s="12" t="s">
        <v>67</v>
      </c>
      <c r="B58" s="12" t="s">
        <v>140</v>
      </c>
      <c r="C58" s="12">
        <f>SUM(C59+C60)</f>
        <v>163104</v>
      </c>
      <c r="D58" s="12">
        <f>SUM(D59+D60)</f>
        <v>-119095</v>
      </c>
      <c r="E58" s="12">
        <f>SUM(E59+E60)</f>
        <v>-127032</v>
      </c>
      <c r="F58" s="12">
        <f t="shared" si="4"/>
        <v>-7937</v>
      </c>
      <c r="G58" s="12">
        <f t="shared" si="0"/>
        <v>-290136</v>
      </c>
      <c r="H58" s="20">
        <f t="shared" si="2"/>
        <v>1.0666442755783199</v>
      </c>
      <c r="I58" s="33">
        <f t="shared" si="1"/>
        <v>-0.7788404944084756</v>
      </c>
    </row>
    <row r="59" spans="1:9" ht="12.75">
      <c r="A59" s="14">
        <v>7200</v>
      </c>
      <c r="B59" s="14" t="s">
        <v>156</v>
      </c>
      <c r="C59" s="14">
        <v>0</v>
      </c>
      <c r="D59" s="14">
        <v>47038</v>
      </c>
      <c r="E59" s="14">
        <v>0</v>
      </c>
      <c r="F59" s="14">
        <f>SUM(E59-D59)</f>
        <v>-47038</v>
      </c>
      <c r="G59" s="14">
        <f>SUM(E59-C59)</f>
        <v>0</v>
      </c>
      <c r="H59" s="20">
        <f>E59/D59</f>
        <v>0</v>
      </c>
      <c r="I59" s="20" t="e">
        <f t="shared" si="1"/>
        <v>#DIV/0!</v>
      </c>
    </row>
    <row r="60" spans="1:9" ht="12.75">
      <c r="A60" s="14">
        <v>7600</v>
      </c>
      <c r="B60" s="14" t="s">
        <v>157</v>
      </c>
      <c r="C60" s="14">
        <v>163104</v>
      </c>
      <c r="D60" s="14">
        <v>-166133</v>
      </c>
      <c r="E60" s="14">
        <v>-127032</v>
      </c>
      <c r="F60" s="14">
        <f>SUM(E60-D60)</f>
        <v>39101</v>
      </c>
      <c r="G60" s="14">
        <f>SUM(E60-C60)</f>
        <v>-290136</v>
      </c>
      <c r="H60" s="20">
        <f>E60/D60</f>
        <v>0.7646403784919311</v>
      </c>
      <c r="I60" s="20">
        <f>E60/C60</f>
        <v>-0.7788404944084756</v>
      </c>
    </row>
    <row r="61" spans="1:9" ht="12.75">
      <c r="A61" s="12" t="s">
        <v>57</v>
      </c>
      <c r="B61" s="12" t="s">
        <v>158</v>
      </c>
      <c r="C61" s="12">
        <v>975136</v>
      </c>
      <c r="D61" s="12">
        <v>-663193</v>
      </c>
      <c r="E61" s="12">
        <v>-388958</v>
      </c>
      <c r="F61" s="12">
        <f>SUM(E61-D61)</f>
        <v>274235</v>
      </c>
      <c r="G61" s="12">
        <f>SUM(E61-C61)</f>
        <v>-1364094</v>
      </c>
      <c r="H61" s="20">
        <f>E61/D61</f>
        <v>0.5864929213667817</v>
      </c>
      <c r="I61" s="20">
        <f>E61/C61</f>
        <v>-0.39887564401273257</v>
      </c>
    </row>
    <row r="62" spans="1:9" ht="12.75">
      <c r="A62" s="18" t="s">
        <v>68</v>
      </c>
      <c r="B62" s="12" t="s">
        <v>58</v>
      </c>
      <c r="C62" s="18">
        <v>6396527</v>
      </c>
      <c r="D62" s="18">
        <v>5882502</v>
      </c>
      <c r="E62" s="18">
        <v>5882502</v>
      </c>
      <c r="F62" s="18">
        <f t="shared" si="4"/>
        <v>0</v>
      </c>
      <c r="G62" s="18">
        <f t="shared" si="0"/>
        <v>-514025</v>
      </c>
      <c r="H62" s="19">
        <f t="shared" si="2"/>
        <v>1</v>
      </c>
      <c r="I62" s="19">
        <f t="shared" si="1"/>
        <v>0.919639985886091</v>
      </c>
    </row>
    <row r="63" spans="1:9" ht="12.75">
      <c r="A63" s="18" t="s">
        <v>69</v>
      </c>
      <c r="B63" s="12" t="s">
        <v>59</v>
      </c>
      <c r="C63" s="18">
        <v>-5882502</v>
      </c>
      <c r="D63" s="18">
        <v>0</v>
      </c>
      <c r="E63" s="18">
        <v>-6994893</v>
      </c>
      <c r="F63" s="18">
        <f t="shared" si="4"/>
        <v>-6994893</v>
      </c>
      <c r="G63" s="18">
        <f t="shared" si="0"/>
        <v>-1112391</v>
      </c>
      <c r="H63" s="20" t="e">
        <f>E63/D63</f>
        <v>#DIV/0!</v>
      </c>
      <c r="I63" s="20">
        <f>E63/C63</f>
        <v>1.1891016781634753</v>
      </c>
    </row>
    <row r="64" spans="1:9" ht="12.75">
      <c r="A64" s="18" t="s">
        <v>61</v>
      </c>
      <c r="B64" s="43"/>
      <c r="C64" s="45">
        <f>SUM(C7+C14+C50+C58+C61+C62+C63)</f>
        <v>24619955</v>
      </c>
      <c r="D64" s="18">
        <f>SUM(D7+D14+D50+D58+D61+D62+D63)</f>
        <v>32083788</v>
      </c>
      <c r="E64" s="45">
        <f>SUM(E7+E14+E50+E58+E61+E62+E63)</f>
        <v>25227098</v>
      </c>
      <c r="F64" s="18">
        <f t="shared" si="4"/>
        <v>-6856690</v>
      </c>
      <c r="G64" s="18">
        <f>E64-C64</f>
        <v>607143</v>
      </c>
      <c r="H64" s="19">
        <f t="shared" si="2"/>
        <v>0.7862880156171086</v>
      </c>
      <c r="I64" s="19">
        <f t="shared" si="1"/>
        <v>1.0246606055941208</v>
      </c>
    </row>
    <row r="65" ht="12.75">
      <c r="A65" s="31"/>
    </row>
    <row r="5771" ht="12.75">
      <c r="B5771" s="40"/>
    </row>
    <row r="5772" spans="1:4" ht="12.75">
      <c r="A5772" s="40" t="s">
        <v>138</v>
      </c>
      <c r="B5772" s="41" t="s">
        <v>125</v>
      </c>
      <c r="C5772" s="39" t="s">
        <v>126</v>
      </c>
      <c r="D5772" s="39" t="s">
        <v>127</v>
      </c>
    </row>
    <row r="5773" spans="1:4" ht="12.75">
      <c r="A5773" s="41" t="s">
        <v>124</v>
      </c>
      <c r="B5773" s="13" t="s">
        <v>123</v>
      </c>
      <c r="C5773" s="13">
        <v>1328477</v>
      </c>
      <c r="D5773" s="42">
        <v>247409.91</v>
      </c>
    </row>
    <row r="5774" spans="1:4" ht="12.75">
      <c r="A5774" s="13">
        <v>1</v>
      </c>
      <c r="B5774" s="13" t="s">
        <v>128</v>
      </c>
      <c r="C5774" s="13">
        <v>484028</v>
      </c>
      <c r="D5774" s="42">
        <v>115133.62</v>
      </c>
    </row>
    <row r="5775" spans="1:4" ht="12.75">
      <c r="A5775" s="13">
        <v>2</v>
      </c>
      <c r="B5775" s="13" t="s">
        <v>129</v>
      </c>
      <c r="C5775" s="13">
        <v>50519</v>
      </c>
      <c r="D5775" s="42">
        <v>12393.4</v>
      </c>
    </row>
    <row r="5776" spans="1:4" ht="12.75">
      <c r="A5776" s="13">
        <v>3</v>
      </c>
      <c r="B5776" s="13" t="s">
        <v>130</v>
      </c>
      <c r="C5776" s="39">
        <v>16748</v>
      </c>
      <c r="D5776" s="42">
        <v>4103.26</v>
      </c>
    </row>
    <row r="5777" spans="1:4" ht="12.75">
      <c r="A5777" s="13">
        <v>4</v>
      </c>
      <c r="B5777" s="13" t="s">
        <v>131</v>
      </c>
      <c r="C5777" s="13">
        <v>11550</v>
      </c>
      <c r="D5777" s="42">
        <v>2789.33</v>
      </c>
    </row>
    <row r="5778" spans="1:4" ht="12.75">
      <c r="A5778" s="13">
        <v>5</v>
      </c>
      <c r="B5778" s="13" t="s">
        <v>132</v>
      </c>
      <c r="C5778" s="13">
        <v>11641</v>
      </c>
      <c r="D5778" s="42">
        <v>2830.93</v>
      </c>
    </row>
    <row r="5779" spans="1:4" ht="12.75">
      <c r="A5779" s="13">
        <v>6</v>
      </c>
      <c r="B5779" s="13" t="s">
        <v>133</v>
      </c>
      <c r="C5779" s="13">
        <v>12595</v>
      </c>
      <c r="D5779" s="42">
        <v>3037.85</v>
      </c>
    </row>
    <row r="5780" spans="1:4" ht="12.75">
      <c r="A5780" s="13">
        <v>7</v>
      </c>
      <c r="B5780" s="13" t="s">
        <v>134</v>
      </c>
      <c r="C5780" s="13">
        <v>24753</v>
      </c>
      <c r="D5780" s="42">
        <v>5167.06</v>
      </c>
    </row>
    <row r="5781" spans="1:4" ht="12.75">
      <c r="A5781" s="13">
        <v>8</v>
      </c>
      <c r="B5781" s="13" t="s">
        <v>135</v>
      </c>
      <c r="C5781" s="13">
        <v>10273</v>
      </c>
      <c r="D5781" s="42">
        <v>2511.57</v>
      </c>
    </row>
    <row r="5782" spans="1:4" ht="12.75">
      <c r="A5782" s="13">
        <v>9</v>
      </c>
      <c r="B5782" s="13" t="s">
        <v>136</v>
      </c>
      <c r="C5782" s="13">
        <v>6146</v>
      </c>
      <c r="D5782" s="42">
        <v>1488.23</v>
      </c>
    </row>
    <row r="5783" spans="1:4" ht="12.75">
      <c r="A5783" s="13">
        <v>10</v>
      </c>
      <c r="B5783" s="13" t="s">
        <v>137</v>
      </c>
      <c r="C5783" s="13">
        <f>SUM(C5773:C5782)</f>
        <v>1956730</v>
      </c>
      <c r="D5783" s="42">
        <f>SUM(D5773:D5782)</f>
        <v>396865.16000000003</v>
      </c>
    </row>
    <row r="5784" ht="12.75">
      <c r="A5784" s="13" t="s">
        <v>122</v>
      </c>
    </row>
  </sheetData>
  <sheetProtection/>
  <mergeCells count="2"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61"/>
    </sheetView>
  </sheetViews>
  <sheetFormatPr defaultColWidth="9.140625" defaultRowHeight="12.75"/>
  <cols>
    <col min="1" max="1" width="5.57421875" style="0" customWidth="1"/>
    <col min="2" max="2" width="30.57421875" style="0" customWidth="1"/>
  </cols>
  <sheetData>
    <row r="1" spans="5:7" ht="15">
      <c r="E1" s="1" t="s">
        <v>113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40816</v>
      </c>
      <c r="D5" s="27">
        <v>41182</v>
      </c>
      <c r="E5" s="27">
        <v>41182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5938798</v>
      </c>
      <c r="D7" s="18">
        <f>SUM(D8:D12)</f>
        <v>7547859</v>
      </c>
      <c r="E7" s="18">
        <f>SUM(E8:E12)</f>
        <v>4847826</v>
      </c>
      <c r="F7" s="18">
        <f aca="true" t="shared" si="0" ref="F7:F42">E7-D7</f>
        <v>-2700033</v>
      </c>
      <c r="G7" s="18">
        <f aca="true" t="shared" si="1" ref="G7:G61">E7-C7</f>
        <v>-1090972</v>
      </c>
      <c r="H7" s="19">
        <f>E7/D7</f>
        <v>0.6422782937519103</v>
      </c>
      <c r="I7" s="19">
        <f aca="true" t="shared" si="2" ref="I7:I61">E7/C7</f>
        <v>0.816297506667174</v>
      </c>
    </row>
    <row r="8" spans="1:9" ht="12.75">
      <c r="A8" s="14">
        <v>3111</v>
      </c>
      <c r="B8" s="14" t="s">
        <v>100</v>
      </c>
      <c r="C8" s="14">
        <v>4636047</v>
      </c>
      <c r="D8" s="14">
        <v>6189225</v>
      </c>
      <c r="E8" s="14">
        <v>4668925</v>
      </c>
      <c r="F8" s="14">
        <f t="shared" si="0"/>
        <v>-1520300</v>
      </c>
      <c r="G8" s="14">
        <f t="shared" si="1"/>
        <v>32878</v>
      </c>
      <c r="H8" s="38">
        <f aca="true" t="shared" si="3" ref="H8:H61">E8/D8</f>
        <v>0.7543634299932545</v>
      </c>
      <c r="I8" s="20">
        <f t="shared" si="2"/>
        <v>1.0070918176627632</v>
      </c>
    </row>
    <row r="9" spans="1:9" ht="12.75">
      <c r="A9" s="14">
        <v>3112</v>
      </c>
      <c r="B9" s="14" t="s">
        <v>17</v>
      </c>
      <c r="C9" s="14">
        <v>1056825</v>
      </c>
      <c r="D9" s="14">
        <v>1065600</v>
      </c>
      <c r="E9" s="14">
        <v>1056825</v>
      </c>
      <c r="F9" s="14">
        <f t="shared" si="0"/>
        <v>-8775</v>
      </c>
      <c r="G9" s="14">
        <f t="shared" si="1"/>
        <v>0</v>
      </c>
      <c r="H9" s="38">
        <f t="shared" si="3"/>
        <v>0.9917652027027027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206234</v>
      </c>
      <c r="D10" s="14">
        <v>230800</v>
      </c>
      <c r="E10" s="14">
        <v>207436</v>
      </c>
      <c r="F10" s="14">
        <f t="shared" si="0"/>
        <v>-23364</v>
      </c>
      <c r="G10" s="14">
        <f t="shared" si="1"/>
        <v>1202</v>
      </c>
      <c r="H10" s="38">
        <f t="shared" si="3"/>
        <v>0.8987694974003466</v>
      </c>
      <c r="I10" s="20">
        <f t="shared" si="2"/>
        <v>1.0058283309250657</v>
      </c>
    </row>
    <row r="11" spans="1:9" ht="12.75">
      <c r="A11" s="14">
        <v>3128</v>
      </c>
      <c r="B11" s="14" t="s">
        <v>80</v>
      </c>
      <c r="C11" s="14">
        <v>39692</v>
      </c>
      <c r="D11" s="14">
        <v>62234</v>
      </c>
      <c r="E11" s="14">
        <v>50795</v>
      </c>
      <c r="F11" s="14">
        <f t="shared" si="0"/>
        <v>-11439</v>
      </c>
      <c r="G11" s="14">
        <f t="shared" si="1"/>
        <v>11103</v>
      </c>
      <c r="H11" s="38">
        <f t="shared" si="3"/>
        <v>0.8161937204743388</v>
      </c>
      <c r="I11" s="20">
        <f t="shared" si="2"/>
        <v>1.2797289126272298</v>
      </c>
    </row>
    <row r="12" spans="1:9" ht="12.75">
      <c r="A12" s="14">
        <v>3140</v>
      </c>
      <c r="B12" s="14" t="s">
        <v>105</v>
      </c>
      <c r="C12" s="14">
        <v>0</v>
      </c>
      <c r="D12" s="14">
        <v>0</v>
      </c>
      <c r="E12" s="14">
        <v>-1136155</v>
      </c>
      <c r="F12" s="14">
        <f t="shared" si="0"/>
        <v>-1136155</v>
      </c>
      <c r="G12" s="14">
        <f t="shared" si="1"/>
        <v>-1136155</v>
      </c>
      <c r="H12" s="38" t="e">
        <f t="shared" si="3"/>
        <v>#DIV/0!</v>
      </c>
      <c r="I12" s="20" t="e">
        <f t="shared" si="2"/>
        <v>#DIV/0!</v>
      </c>
    </row>
    <row r="13" spans="1:9" ht="12.75">
      <c r="A13" s="18" t="s">
        <v>24</v>
      </c>
      <c r="B13" s="12" t="s">
        <v>25</v>
      </c>
      <c r="C13" s="18">
        <f>SUM(C14+C21)</f>
        <v>1099343</v>
      </c>
      <c r="D13" s="18">
        <f>SUM(D14+D21)</f>
        <v>2088276</v>
      </c>
      <c r="E13" s="18">
        <f>SUM(E14+E21)</f>
        <v>1336159</v>
      </c>
      <c r="F13" s="12">
        <f t="shared" si="0"/>
        <v>-752117</v>
      </c>
      <c r="G13" s="12">
        <f t="shared" si="1"/>
        <v>236816</v>
      </c>
      <c r="H13" s="33">
        <f t="shared" si="3"/>
        <v>0.6398383163911284</v>
      </c>
      <c r="I13" s="33">
        <f t="shared" si="2"/>
        <v>1.2154159347901428</v>
      </c>
    </row>
    <row r="14" spans="1:9" ht="12.75">
      <c r="A14" s="14"/>
      <c r="B14" s="12" t="s">
        <v>26</v>
      </c>
      <c r="C14" s="18">
        <f>SUM(C15:C20)</f>
        <v>395535</v>
      </c>
      <c r="D14" s="18">
        <f>SUM(D15:D20)</f>
        <v>711800</v>
      </c>
      <c r="E14" s="18">
        <f>SUM(E15:E20)</f>
        <v>547048</v>
      </c>
      <c r="F14" s="12">
        <f t="shared" si="0"/>
        <v>-164752</v>
      </c>
      <c r="G14" s="12">
        <f t="shared" si="1"/>
        <v>151513</v>
      </c>
      <c r="H14" s="33">
        <f t="shared" si="3"/>
        <v>0.7685417252037089</v>
      </c>
      <c r="I14" s="33">
        <f t="shared" si="2"/>
        <v>1.3830583892702288</v>
      </c>
    </row>
    <row r="15" spans="1:9" ht="12.75">
      <c r="A15" s="14">
        <v>103</v>
      </c>
      <c r="B15" s="15" t="s">
        <v>27</v>
      </c>
      <c r="C15" s="14">
        <v>17773</v>
      </c>
      <c r="D15" s="14">
        <v>27000</v>
      </c>
      <c r="E15" s="14">
        <v>15098</v>
      </c>
      <c r="F15" s="14">
        <f t="shared" si="0"/>
        <v>-11902</v>
      </c>
      <c r="G15" s="14">
        <f t="shared" si="1"/>
        <v>-2675</v>
      </c>
      <c r="H15" s="38">
        <f t="shared" si="3"/>
        <v>0.5591851851851852</v>
      </c>
      <c r="I15" s="20">
        <f t="shared" si="2"/>
        <v>0.8494908006526755</v>
      </c>
    </row>
    <row r="16" spans="1:9" ht="12.75">
      <c r="A16" s="14">
        <v>1301</v>
      </c>
      <c r="B16" s="15" t="s">
        <v>28</v>
      </c>
      <c r="C16" s="14">
        <v>122730</v>
      </c>
      <c r="D16" s="14">
        <v>196350</v>
      </c>
      <c r="E16" s="14">
        <v>107544</v>
      </c>
      <c r="F16" s="14">
        <f t="shared" si="0"/>
        <v>-88806</v>
      </c>
      <c r="G16" s="14">
        <f t="shared" si="1"/>
        <v>-15186</v>
      </c>
      <c r="H16" s="38">
        <f t="shared" si="3"/>
        <v>0.5477158135981666</v>
      </c>
      <c r="I16" s="20">
        <f t="shared" si="2"/>
        <v>0.8762649718895136</v>
      </c>
    </row>
    <row r="17" spans="1:9" ht="12.75">
      <c r="A17" s="14">
        <v>1303</v>
      </c>
      <c r="B17" s="15" t="s">
        <v>29</v>
      </c>
      <c r="C17" s="14">
        <v>170692</v>
      </c>
      <c r="D17" s="14">
        <v>291540</v>
      </c>
      <c r="E17" s="14">
        <v>201758</v>
      </c>
      <c r="F17" s="14">
        <f t="shared" si="0"/>
        <v>-89782</v>
      </c>
      <c r="G17" s="14">
        <f t="shared" si="1"/>
        <v>31066</v>
      </c>
      <c r="H17" s="38">
        <f t="shared" si="3"/>
        <v>0.6920422583521987</v>
      </c>
      <c r="I17" s="20">
        <f t="shared" si="2"/>
        <v>1.1820003280763012</v>
      </c>
    </row>
    <row r="18" spans="1:9" ht="12.75">
      <c r="A18" s="14">
        <v>1304</v>
      </c>
      <c r="B18" s="15" t="s">
        <v>30</v>
      </c>
      <c r="C18" s="14">
        <v>77142</v>
      </c>
      <c r="D18" s="14">
        <v>178800</v>
      </c>
      <c r="E18" s="14">
        <v>194504</v>
      </c>
      <c r="F18" s="14">
        <f t="shared" si="0"/>
        <v>15704</v>
      </c>
      <c r="G18" s="14">
        <f t="shared" si="1"/>
        <v>117362</v>
      </c>
      <c r="H18" s="38">
        <f t="shared" si="3"/>
        <v>1.0878299776286353</v>
      </c>
      <c r="I18" s="20">
        <f t="shared" si="2"/>
        <v>2.521376163438853</v>
      </c>
    </row>
    <row r="19" spans="1:9" ht="12.75">
      <c r="A19" s="14">
        <v>1308</v>
      </c>
      <c r="B19" s="15" t="s">
        <v>96</v>
      </c>
      <c r="C19" s="14">
        <v>7003</v>
      </c>
      <c r="D19" s="14">
        <v>17110</v>
      </c>
      <c r="E19" s="14">
        <v>27662</v>
      </c>
      <c r="F19" s="14">
        <f t="shared" si="0"/>
        <v>10552</v>
      </c>
      <c r="G19" s="14">
        <f t="shared" si="1"/>
        <v>20659</v>
      </c>
      <c r="H19" s="38">
        <f t="shared" si="3"/>
        <v>1.6167153711279953</v>
      </c>
      <c r="I19" s="20">
        <f t="shared" si="2"/>
        <v>3.9500214193916894</v>
      </c>
    </row>
    <row r="20" spans="1:9" ht="12.75">
      <c r="A20" s="14">
        <v>2000</v>
      </c>
      <c r="B20" s="15" t="s">
        <v>31</v>
      </c>
      <c r="C20" s="14">
        <v>195</v>
      </c>
      <c r="D20" s="14">
        <v>1000</v>
      </c>
      <c r="E20" s="14">
        <v>482</v>
      </c>
      <c r="F20" s="14">
        <f t="shared" si="0"/>
        <v>-518</v>
      </c>
      <c r="G20" s="14">
        <f t="shared" si="1"/>
        <v>287</v>
      </c>
      <c r="H20" s="38">
        <f t="shared" si="3"/>
        <v>0.482</v>
      </c>
      <c r="I20" s="20">
        <f t="shared" si="2"/>
        <v>2.471794871794872</v>
      </c>
    </row>
    <row r="21" spans="1:9" ht="12.75">
      <c r="A21" s="14"/>
      <c r="B21" s="12" t="s">
        <v>32</v>
      </c>
      <c r="C21" s="18">
        <f>SUM(C22:C42)</f>
        <v>703808</v>
      </c>
      <c r="D21" s="18">
        <f>SUM(D22:D42)</f>
        <v>1376476</v>
      </c>
      <c r="E21" s="18">
        <f>SUM(E22:E42)</f>
        <v>789111</v>
      </c>
      <c r="F21" s="12">
        <f t="shared" si="0"/>
        <v>-587365</v>
      </c>
      <c r="G21" s="12">
        <f t="shared" si="1"/>
        <v>85303</v>
      </c>
      <c r="H21" s="33">
        <f t="shared" si="3"/>
        <v>0.5732835152955809</v>
      </c>
      <c r="I21" s="33">
        <f t="shared" si="2"/>
        <v>1.1212020892061472</v>
      </c>
    </row>
    <row r="22" spans="1:9" ht="12.75">
      <c r="A22" s="14">
        <v>2404</v>
      </c>
      <c r="B22" s="14" t="s">
        <v>34</v>
      </c>
      <c r="C22" s="14">
        <v>31970</v>
      </c>
      <c r="D22" s="14">
        <v>57695</v>
      </c>
      <c r="E22" s="14">
        <v>57695</v>
      </c>
      <c r="F22" s="14">
        <f t="shared" si="0"/>
        <v>0</v>
      </c>
      <c r="G22" s="14">
        <f t="shared" si="1"/>
        <v>25725</v>
      </c>
      <c r="H22" s="19">
        <f t="shared" si="3"/>
        <v>1</v>
      </c>
      <c r="I22" s="20">
        <f t="shared" si="2"/>
        <v>1.8046606193306225</v>
      </c>
    </row>
    <row r="23" spans="1:9" ht="12.75">
      <c r="A23" s="14">
        <v>2405</v>
      </c>
      <c r="B23" s="14" t="s">
        <v>35</v>
      </c>
      <c r="C23" s="14">
        <v>47662</v>
      </c>
      <c r="D23" s="14">
        <v>73842</v>
      </c>
      <c r="E23" s="14">
        <v>45963</v>
      </c>
      <c r="F23" s="14">
        <f t="shared" si="0"/>
        <v>-27879</v>
      </c>
      <c r="G23" s="14">
        <f t="shared" si="1"/>
        <v>-1699</v>
      </c>
      <c r="H23" s="38">
        <f t="shared" si="3"/>
        <v>0.622450637848379</v>
      </c>
      <c r="I23" s="20">
        <f t="shared" si="2"/>
        <v>0.964353153455583</v>
      </c>
    </row>
    <row r="24" spans="1:9" ht="12.75">
      <c r="A24" s="14">
        <v>2406</v>
      </c>
      <c r="B24" s="14" t="s">
        <v>36</v>
      </c>
      <c r="C24" s="14">
        <v>12956</v>
      </c>
      <c r="D24" s="14">
        <v>17550</v>
      </c>
      <c r="E24" s="14">
        <v>14094</v>
      </c>
      <c r="F24" s="14">
        <f t="shared" si="0"/>
        <v>-3456</v>
      </c>
      <c r="G24" s="14">
        <f t="shared" si="1"/>
        <v>1138</v>
      </c>
      <c r="H24" s="38">
        <f t="shared" si="3"/>
        <v>0.803076923076923</v>
      </c>
      <c r="I24" s="20">
        <f t="shared" si="2"/>
        <v>1.0878357517752393</v>
      </c>
    </row>
    <row r="25" spans="1:9" ht="12.75">
      <c r="A25" s="14">
        <v>2408</v>
      </c>
      <c r="B25" s="14" t="s">
        <v>37</v>
      </c>
      <c r="C25" s="14">
        <v>3316</v>
      </c>
      <c r="D25" s="14">
        <v>5400</v>
      </c>
      <c r="E25" s="14">
        <v>4634</v>
      </c>
      <c r="F25" s="14">
        <f t="shared" si="0"/>
        <v>-766</v>
      </c>
      <c r="G25" s="14">
        <f t="shared" si="1"/>
        <v>1318</v>
      </c>
      <c r="H25" s="38">
        <f t="shared" si="3"/>
        <v>0.8581481481481481</v>
      </c>
      <c r="I25" s="20">
        <f t="shared" si="2"/>
        <v>1.3974668275030158</v>
      </c>
    </row>
    <row r="26" spans="1:9" ht="12.75">
      <c r="A26" s="14">
        <v>2409</v>
      </c>
      <c r="B26" s="14" t="s">
        <v>101</v>
      </c>
      <c r="C26" s="14">
        <v>7500</v>
      </c>
      <c r="D26" s="14">
        <v>10837</v>
      </c>
      <c r="E26" s="14">
        <v>0</v>
      </c>
      <c r="F26" s="14">
        <f>E26-D26</f>
        <v>-10837</v>
      </c>
      <c r="G26" s="14">
        <f t="shared" si="1"/>
        <v>-7500</v>
      </c>
      <c r="H26" s="38">
        <f t="shared" si="3"/>
        <v>0</v>
      </c>
      <c r="I26" s="20">
        <f t="shared" si="2"/>
        <v>0</v>
      </c>
    </row>
    <row r="27" spans="1:9" ht="12.75">
      <c r="A27" s="14">
        <v>2701</v>
      </c>
      <c r="B27" s="14" t="s">
        <v>38</v>
      </c>
      <c r="C27" s="14">
        <v>66427</v>
      </c>
      <c r="D27" s="14">
        <v>119600</v>
      </c>
      <c r="E27" s="14">
        <v>69732</v>
      </c>
      <c r="F27" s="14">
        <f t="shared" si="0"/>
        <v>-49868</v>
      </c>
      <c r="G27" s="14">
        <f t="shared" si="1"/>
        <v>3305</v>
      </c>
      <c r="H27" s="38">
        <f t="shared" si="3"/>
        <v>0.5830434782608696</v>
      </c>
      <c r="I27" s="20">
        <f t="shared" si="2"/>
        <v>1.049753865145197</v>
      </c>
    </row>
    <row r="28" spans="1:9" ht="12.75">
      <c r="A28" s="14">
        <v>2704</v>
      </c>
      <c r="B28" s="14" t="s">
        <v>39</v>
      </c>
      <c r="C28" s="14">
        <v>32982</v>
      </c>
      <c r="D28" s="14">
        <v>55400</v>
      </c>
      <c r="E28" s="14">
        <v>34060</v>
      </c>
      <c r="F28" s="14">
        <f t="shared" si="0"/>
        <v>-21340</v>
      </c>
      <c r="G28" s="14">
        <f t="shared" si="1"/>
        <v>1078</v>
      </c>
      <c r="H28" s="38">
        <f t="shared" si="3"/>
        <v>0.6148014440433213</v>
      </c>
      <c r="I28" s="20">
        <f t="shared" si="2"/>
        <v>1.0326844945727973</v>
      </c>
    </row>
    <row r="29" spans="1:9" ht="12.75">
      <c r="A29" s="14">
        <v>2705</v>
      </c>
      <c r="B29" s="14" t="s">
        <v>85</v>
      </c>
      <c r="C29" s="14">
        <v>12290</v>
      </c>
      <c r="D29" s="14">
        <v>19000</v>
      </c>
      <c r="E29" s="14">
        <v>13299</v>
      </c>
      <c r="F29" s="14">
        <f t="shared" si="0"/>
        <v>-5701</v>
      </c>
      <c r="G29" s="14">
        <f t="shared" si="1"/>
        <v>1009</v>
      </c>
      <c r="H29" s="38">
        <f t="shared" si="3"/>
        <v>0.6999473684210527</v>
      </c>
      <c r="I29" s="20">
        <f t="shared" si="2"/>
        <v>1.082099267697315</v>
      </c>
    </row>
    <row r="30" spans="1:9" ht="12.75">
      <c r="A30" s="14">
        <v>2707</v>
      </c>
      <c r="B30" s="14" t="s">
        <v>41</v>
      </c>
      <c r="C30" s="14">
        <v>326279</v>
      </c>
      <c r="D30" s="14">
        <v>491700</v>
      </c>
      <c r="E30" s="14">
        <v>297836</v>
      </c>
      <c r="F30" s="14">
        <f t="shared" si="0"/>
        <v>-193864</v>
      </c>
      <c r="G30" s="14">
        <f t="shared" si="1"/>
        <v>-28443</v>
      </c>
      <c r="H30" s="38">
        <f t="shared" si="3"/>
        <v>0.6057270693512304</v>
      </c>
      <c r="I30" s="20">
        <f t="shared" si="2"/>
        <v>0.9128261395921895</v>
      </c>
    </row>
    <row r="31" spans="1:9" ht="12.75">
      <c r="A31" s="14">
        <v>2710</v>
      </c>
      <c r="B31" s="14" t="s">
        <v>42</v>
      </c>
      <c r="C31" s="14">
        <v>54850</v>
      </c>
      <c r="D31" s="14">
        <v>133800</v>
      </c>
      <c r="E31" s="14">
        <v>107474</v>
      </c>
      <c r="F31" s="14">
        <f t="shared" si="0"/>
        <v>-26326</v>
      </c>
      <c r="G31" s="14">
        <f t="shared" si="1"/>
        <v>52624</v>
      </c>
      <c r="H31" s="38">
        <f t="shared" si="3"/>
        <v>0.8032436472346787</v>
      </c>
      <c r="I31" s="20">
        <f t="shared" si="2"/>
        <v>1.9594165907019143</v>
      </c>
    </row>
    <row r="32" spans="1:9" ht="12.75">
      <c r="A32" s="14">
        <v>2711</v>
      </c>
      <c r="B32" s="14" t="s">
        <v>63</v>
      </c>
      <c r="C32" s="14">
        <v>32197</v>
      </c>
      <c r="D32" s="14">
        <v>56700</v>
      </c>
      <c r="E32" s="14">
        <v>41654</v>
      </c>
      <c r="F32" s="14">
        <f t="shared" si="0"/>
        <v>-15046</v>
      </c>
      <c r="G32" s="14">
        <f t="shared" si="1"/>
        <v>9457</v>
      </c>
      <c r="H32" s="38">
        <f t="shared" si="3"/>
        <v>0.7346384479717813</v>
      </c>
      <c r="I32" s="20">
        <f t="shared" si="2"/>
        <v>1.293723017672454</v>
      </c>
    </row>
    <row r="33" spans="1:9" ht="12.75">
      <c r="A33" s="14">
        <v>2729</v>
      </c>
      <c r="B33" s="14" t="s">
        <v>43</v>
      </c>
      <c r="C33" s="14">
        <v>99</v>
      </c>
      <c r="D33" s="14">
        <v>800</v>
      </c>
      <c r="E33" s="14">
        <v>151</v>
      </c>
      <c r="F33" s="14">
        <f t="shared" si="0"/>
        <v>-649</v>
      </c>
      <c r="G33" s="14">
        <f t="shared" si="1"/>
        <v>52</v>
      </c>
      <c r="H33" s="38">
        <f t="shared" si="3"/>
        <v>0.18875</v>
      </c>
      <c r="I33" s="20">
        <f t="shared" si="2"/>
        <v>1.5252525252525253</v>
      </c>
    </row>
    <row r="34" spans="1:9" ht="12.75">
      <c r="A34" s="14">
        <v>2802</v>
      </c>
      <c r="B34" s="14" t="s">
        <v>44</v>
      </c>
      <c r="C34" s="14">
        <v>14254</v>
      </c>
      <c r="D34" s="14">
        <v>28634</v>
      </c>
      <c r="E34" s="14">
        <v>39344</v>
      </c>
      <c r="F34" s="14">
        <f t="shared" si="0"/>
        <v>10710</v>
      </c>
      <c r="G34" s="14">
        <f t="shared" si="1"/>
        <v>25090</v>
      </c>
      <c r="H34" s="38">
        <f t="shared" si="3"/>
        <v>1.374030872389467</v>
      </c>
      <c r="I34" s="20">
        <f t="shared" si="2"/>
        <v>2.7602076610074366</v>
      </c>
    </row>
    <row r="35" spans="1:9" ht="12.75">
      <c r="A35" s="14">
        <v>3612</v>
      </c>
      <c r="B35" s="14" t="s">
        <v>88</v>
      </c>
      <c r="C35" s="14">
        <v>0</v>
      </c>
      <c r="D35" s="14">
        <v>132</v>
      </c>
      <c r="E35" s="14">
        <v>823</v>
      </c>
      <c r="F35" s="14">
        <f t="shared" si="0"/>
        <v>691</v>
      </c>
      <c r="G35" s="14">
        <f t="shared" si="1"/>
        <v>823</v>
      </c>
      <c r="H35" s="38">
        <f t="shared" si="3"/>
        <v>6.234848484848484</v>
      </c>
      <c r="I35" s="20" t="e">
        <f t="shared" si="2"/>
        <v>#DIV/0!</v>
      </c>
    </row>
    <row r="36" spans="1:9" ht="12.75">
      <c r="A36" s="14">
        <v>3619</v>
      </c>
      <c r="B36" s="14" t="s">
        <v>33</v>
      </c>
      <c r="C36" s="14">
        <v>4112</v>
      </c>
      <c r="D36" s="14">
        <v>6800</v>
      </c>
      <c r="E36" s="14">
        <v>460</v>
      </c>
      <c r="F36" s="14">
        <f t="shared" si="0"/>
        <v>-6340</v>
      </c>
      <c r="G36" s="14">
        <f t="shared" si="1"/>
        <v>-3652</v>
      </c>
      <c r="H36" s="38">
        <f t="shared" si="3"/>
        <v>0.06764705882352941</v>
      </c>
      <c r="I36" s="20">
        <f t="shared" si="2"/>
        <v>0.11186770428015565</v>
      </c>
    </row>
    <row r="37" spans="1:9" ht="12.75">
      <c r="A37" s="14">
        <v>3701</v>
      </c>
      <c r="B37" s="14" t="s">
        <v>73</v>
      </c>
      <c r="C37" s="14">
        <v>-41362</v>
      </c>
      <c r="D37" s="14">
        <v>-59500</v>
      </c>
      <c r="E37" s="14">
        <v>-51815</v>
      </c>
      <c r="F37" s="14">
        <f t="shared" si="0"/>
        <v>7685</v>
      </c>
      <c r="G37" s="14">
        <f t="shared" si="1"/>
        <v>-10453</v>
      </c>
      <c r="H37" s="38">
        <f t="shared" si="3"/>
        <v>0.8708403361344538</v>
      </c>
      <c r="I37" s="20">
        <f t="shared" si="2"/>
        <v>1.2527198878197379</v>
      </c>
    </row>
    <row r="38" spans="1:9" ht="12.75">
      <c r="A38" s="14">
        <v>3702</v>
      </c>
      <c r="B38" s="14" t="s">
        <v>82</v>
      </c>
      <c r="C38" s="14">
        <v>-2619</v>
      </c>
      <c r="D38" s="14">
        <v>-2809</v>
      </c>
      <c r="E38" s="14">
        <v>-3931</v>
      </c>
      <c r="F38" s="14">
        <f t="shared" si="0"/>
        <v>-1122</v>
      </c>
      <c r="G38" s="14">
        <f t="shared" si="1"/>
        <v>-1312</v>
      </c>
      <c r="H38" s="38">
        <f t="shared" si="3"/>
        <v>1.399430402278391</v>
      </c>
      <c r="I38" s="20">
        <f t="shared" si="2"/>
        <v>1.500954562810233</v>
      </c>
    </row>
    <row r="39" spans="1:9" ht="12.75">
      <c r="A39" s="14">
        <v>4030</v>
      </c>
      <c r="B39" s="14" t="s">
        <v>90</v>
      </c>
      <c r="C39" s="14">
        <v>7971</v>
      </c>
      <c r="D39" s="14">
        <v>1300</v>
      </c>
      <c r="E39" s="14">
        <v>4520</v>
      </c>
      <c r="F39" s="14">
        <f t="shared" si="0"/>
        <v>3220</v>
      </c>
      <c r="G39" s="14">
        <f t="shared" si="1"/>
        <v>-3451</v>
      </c>
      <c r="H39" s="38">
        <f t="shared" si="3"/>
        <v>3.476923076923077</v>
      </c>
      <c r="I39" s="20">
        <f t="shared" si="2"/>
        <v>0.5670555764646845</v>
      </c>
    </row>
    <row r="40" spans="1:9" ht="12.75">
      <c r="A40" s="14">
        <v>4040</v>
      </c>
      <c r="B40" s="14" t="s">
        <v>47</v>
      </c>
      <c r="C40" s="14">
        <v>10920</v>
      </c>
      <c r="D40" s="14">
        <v>48700</v>
      </c>
      <c r="E40" s="14">
        <v>0</v>
      </c>
      <c r="F40" s="14">
        <f t="shared" si="0"/>
        <v>-48700</v>
      </c>
      <c r="G40" s="14">
        <f t="shared" si="1"/>
        <v>-10920</v>
      </c>
      <c r="H40" s="38">
        <f t="shared" si="3"/>
        <v>0</v>
      </c>
      <c r="I40" s="20">
        <f t="shared" si="2"/>
        <v>0</v>
      </c>
    </row>
    <row r="41" spans="1:9" ht="12.75">
      <c r="A41" s="14">
        <v>4100</v>
      </c>
      <c r="B41" s="14" t="s">
        <v>50</v>
      </c>
      <c r="C41" s="14">
        <v>69374</v>
      </c>
      <c r="D41" s="14">
        <v>305195</v>
      </c>
      <c r="E41" s="14">
        <v>107418</v>
      </c>
      <c r="F41" s="14">
        <f t="shared" si="0"/>
        <v>-197777</v>
      </c>
      <c r="G41" s="14">
        <f t="shared" si="1"/>
        <v>38044</v>
      </c>
      <c r="H41" s="38">
        <f t="shared" si="3"/>
        <v>0.35196513704352955</v>
      </c>
      <c r="I41" s="20">
        <f t="shared" si="2"/>
        <v>1.5483898867010695</v>
      </c>
    </row>
    <row r="42" spans="1:9" ht="12.75">
      <c r="A42" s="14">
        <v>4501</v>
      </c>
      <c r="B42" s="14" t="s">
        <v>106</v>
      </c>
      <c r="C42" s="14">
        <v>12630</v>
      </c>
      <c r="D42" s="14">
        <v>5700</v>
      </c>
      <c r="E42" s="14">
        <v>5700</v>
      </c>
      <c r="F42" s="14">
        <f t="shared" si="0"/>
        <v>0</v>
      </c>
      <c r="G42" s="14">
        <f t="shared" si="1"/>
        <v>-6930</v>
      </c>
      <c r="H42" s="38">
        <f t="shared" si="3"/>
        <v>1</v>
      </c>
      <c r="I42" s="20">
        <f t="shared" si="2"/>
        <v>0.4513064133016627</v>
      </c>
    </row>
    <row r="43" spans="1:9" ht="12.75">
      <c r="A43" s="18" t="s">
        <v>52</v>
      </c>
      <c r="B43" s="12" t="s">
        <v>53</v>
      </c>
      <c r="C43" s="18">
        <f>SUM(C44:C48)</f>
        <v>63202</v>
      </c>
      <c r="D43" s="18">
        <f>SUM(D44:D47)</f>
        <v>125019</v>
      </c>
      <c r="E43" s="18">
        <f>SUM(E44:E47)</f>
        <v>-873622</v>
      </c>
      <c r="F43" s="12">
        <f>E43-D43</f>
        <v>-998641</v>
      </c>
      <c r="G43" s="12">
        <f t="shared" si="1"/>
        <v>-936824</v>
      </c>
      <c r="H43" s="33">
        <f t="shared" si="3"/>
        <v>-6.9879138370967615</v>
      </c>
      <c r="I43" s="33">
        <f t="shared" si="2"/>
        <v>-13.822695484320116</v>
      </c>
    </row>
    <row r="44" spans="1:9" ht="12.75">
      <c r="A44" s="14">
        <v>6101</v>
      </c>
      <c r="B44" s="14" t="s">
        <v>91</v>
      </c>
      <c r="C44" s="14">
        <v>1470</v>
      </c>
      <c r="D44" s="14">
        <v>1786</v>
      </c>
      <c r="E44" s="14">
        <v>1786</v>
      </c>
      <c r="F44" s="14">
        <f aca="true" t="shared" si="4" ref="F44:F61">E44-D44</f>
        <v>0</v>
      </c>
      <c r="G44" s="14">
        <f t="shared" si="1"/>
        <v>316</v>
      </c>
      <c r="H44" s="38">
        <f t="shared" si="3"/>
        <v>1</v>
      </c>
      <c r="I44" s="20">
        <f t="shared" si="2"/>
        <v>1.2149659863945579</v>
      </c>
    </row>
    <row r="45" spans="1:9" ht="12.75">
      <c r="A45" s="14">
        <v>6102</v>
      </c>
      <c r="B45" s="14" t="s">
        <v>81</v>
      </c>
      <c r="C45" s="14">
        <v>0</v>
      </c>
      <c r="D45" s="14">
        <v>0</v>
      </c>
      <c r="E45" s="14">
        <v>-11935</v>
      </c>
      <c r="F45" s="14">
        <f t="shared" si="4"/>
        <v>-11935</v>
      </c>
      <c r="G45" s="14">
        <f t="shared" si="1"/>
        <v>-11935</v>
      </c>
      <c r="H45" s="38" t="e">
        <f t="shared" si="3"/>
        <v>#DIV/0!</v>
      </c>
      <c r="I45" s="20" t="e">
        <f t="shared" si="2"/>
        <v>#DIV/0!</v>
      </c>
    </row>
    <row r="46" spans="1:9" ht="12.75">
      <c r="A46" s="14">
        <v>6105</v>
      </c>
      <c r="B46" s="14" t="s">
        <v>55</v>
      </c>
      <c r="C46" s="14">
        <v>158754</v>
      </c>
      <c r="D46" s="14">
        <v>123233</v>
      </c>
      <c r="E46" s="14">
        <v>123233</v>
      </c>
      <c r="F46" s="14">
        <f t="shared" si="4"/>
        <v>0</v>
      </c>
      <c r="G46" s="14">
        <f t="shared" si="1"/>
        <v>-35521</v>
      </c>
      <c r="H46" s="38">
        <f t="shared" si="3"/>
        <v>1</v>
      </c>
      <c r="I46" s="20">
        <f t="shared" si="2"/>
        <v>0.7762513070536805</v>
      </c>
    </row>
    <row r="47" spans="1:9" ht="12.75">
      <c r="A47" s="14">
        <v>6202</v>
      </c>
      <c r="B47" s="14" t="s">
        <v>92</v>
      </c>
      <c r="C47" s="14">
        <v>-102014</v>
      </c>
      <c r="D47" s="14">
        <v>0</v>
      </c>
      <c r="E47" s="14">
        <v>-986706</v>
      </c>
      <c r="F47" s="14">
        <f t="shared" si="4"/>
        <v>-986706</v>
      </c>
      <c r="G47" s="14">
        <f t="shared" si="1"/>
        <v>-884692</v>
      </c>
      <c r="H47" s="38" t="e">
        <f t="shared" si="3"/>
        <v>#DIV/0!</v>
      </c>
      <c r="I47" s="20">
        <f t="shared" si="2"/>
        <v>9.672260670104103</v>
      </c>
    </row>
    <row r="48" spans="1:9" ht="12.75">
      <c r="A48" s="14">
        <v>6401</v>
      </c>
      <c r="B48" s="14" t="s">
        <v>114</v>
      </c>
      <c r="C48" s="14">
        <v>4992</v>
      </c>
      <c r="D48" s="14">
        <v>0</v>
      </c>
      <c r="E48" s="14">
        <v>0</v>
      </c>
      <c r="F48" s="14">
        <f t="shared" si="4"/>
        <v>0</v>
      </c>
      <c r="G48" s="14">
        <f t="shared" si="1"/>
        <v>-4992</v>
      </c>
      <c r="H48" s="38" t="e">
        <f t="shared" si="3"/>
        <v>#DIV/0!</v>
      </c>
      <c r="I48" s="20">
        <f t="shared" si="2"/>
        <v>0</v>
      </c>
    </row>
    <row r="49" spans="1:9" ht="12.75">
      <c r="A49" s="12" t="s">
        <v>67</v>
      </c>
      <c r="B49" s="12" t="s">
        <v>102</v>
      </c>
      <c r="C49" s="12">
        <f>SUM(C51+C52)</f>
        <v>-116193</v>
      </c>
      <c r="D49" s="12">
        <f>SUM(D51+D52)</f>
        <v>533787</v>
      </c>
      <c r="E49" s="12">
        <f>SUM(E51+E52+E50)</f>
        <v>1538864</v>
      </c>
      <c r="F49" s="12">
        <f t="shared" si="4"/>
        <v>1005077</v>
      </c>
      <c r="G49" s="12">
        <f t="shared" si="1"/>
        <v>1655057</v>
      </c>
      <c r="H49" s="19">
        <f t="shared" si="3"/>
        <v>2.8829177181160275</v>
      </c>
      <c r="I49" s="20">
        <f t="shared" si="2"/>
        <v>-13.244033633695661</v>
      </c>
    </row>
    <row r="50" spans="1:9" ht="12.75">
      <c r="A50" s="14">
        <v>7411</v>
      </c>
      <c r="B50" s="14" t="s">
        <v>95</v>
      </c>
      <c r="C50" s="14">
        <v>0</v>
      </c>
      <c r="D50" s="14">
        <v>0</v>
      </c>
      <c r="E50" s="14">
        <v>982871</v>
      </c>
      <c r="F50" s="12"/>
      <c r="G50" s="12"/>
      <c r="H50" s="19"/>
      <c r="I50" s="20"/>
    </row>
    <row r="51" spans="1:9" ht="12.75">
      <c r="A51" s="14">
        <v>7621</v>
      </c>
      <c r="B51" s="14" t="s">
        <v>94</v>
      </c>
      <c r="C51" s="14">
        <v>-596740</v>
      </c>
      <c r="D51" s="14">
        <v>0</v>
      </c>
      <c r="E51" s="14">
        <v>-209879</v>
      </c>
      <c r="F51" s="14">
        <f t="shared" si="4"/>
        <v>-209879</v>
      </c>
      <c r="G51" s="14">
        <f t="shared" si="1"/>
        <v>386861</v>
      </c>
      <c r="H51" s="38" t="e">
        <f t="shared" si="3"/>
        <v>#DIV/0!</v>
      </c>
      <c r="I51" s="20">
        <f t="shared" si="2"/>
        <v>0.35170928712672184</v>
      </c>
    </row>
    <row r="52" spans="1:9" ht="12.75">
      <c r="A52" s="14">
        <v>7622</v>
      </c>
      <c r="B52" s="14" t="s">
        <v>95</v>
      </c>
      <c r="C52" s="14">
        <v>480547</v>
      </c>
      <c r="D52" s="14">
        <v>533787</v>
      </c>
      <c r="E52" s="14">
        <v>765872</v>
      </c>
      <c r="F52" s="14">
        <f t="shared" si="4"/>
        <v>232085</v>
      </c>
      <c r="G52" s="14">
        <f t="shared" si="1"/>
        <v>285325</v>
      </c>
      <c r="H52" s="38">
        <f t="shared" si="3"/>
        <v>1.4347895321542112</v>
      </c>
      <c r="I52" s="20">
        <f t="shared" si="2"/>
        <v>1.5937504552104165</v>
      </c>
    </row>
    <row r="53" spans="1:9" ht="12.75">
      <c r="A53" s="12" t="s">
        <v>57</v>
      </c>
      <c r="B53" s="12" t="s">
        <v>110</v>
      </c>
      <c r="C53" s="18">
        <f>SUM(C54:C60)</f>
        <v>214336</v>
      </c>
      <c r="D53" s="18">
        <f>SUM(D54:D60)</f>
        <v>601550</v>
      </c>
      <c r="E53" s="18">
        <f>SUM(E54:E60)</f>
        <v>293431</v>
      </c>
      <c r="F53" s="12">
        <f t="shared" si="4"/>
        <v>-308119</v>
      </c>
      <c r="G53" s="12">
        <f t="shared" si="1"/>
        <v>79095</v>
      </c>
      <c r="H53" s="19">
        <f t="shared" si="3"/>
        <v>0.48779153852547585</v>
      </c>
      <c r="I53" s="33">
        <f t="shared" si="2"/>
        <v>1.3690234025082113</v>
      </c>
    </row>
    <row r="54" spans="1:9" ht="12.75">
      <c r="A54" s="14">
        <v>8322</v>
      </c>
      <c r="B54" s="14" t="s">
        <v>107</v>
      </c>
      <c r="C54" s="14"/>
      <c r="D54" s="14">
        <v>-400000</v>
      </c>
      <c r="E54" s="14">
        <v>-400000</v>
      </c>
      <c r="F54" s="14">
        <f t="shared" si="4"/>
        <v>0</v>
      </c>
      <c r="G54" s="14">
        <f t="shared" si="1"/>
        <v>-400000</v>
      </c>
      <c r="H54" s="38">
        <f t="shared" si="3"/>
        <v>1</v>
      </c>
      <c r="I54" s="20" t="e">
        <f t="shared" si="2"/>
        <v>#DIV/0!</v>
      </c>
    </row>
    <row r="55" spans="1:9" ht="12.75">
      <c r="A55" s="14">
        <v>8372</v>
      </c>
      <c r="B55" s="14" t="s">
        <v>111</v>
      </c>
      <c r="C55" s="14">
        <v>199918</v>
      </c>
      <c r="D55" s="14">
        <v>0</v>
      </c>
      <c r="E55" s="14">
        <v>0</v>
      </c>
      <c r="F55" s="14">
        <f t="shared" si="4"/>
        <v>0</v>
      </c>
      <c r="G55" s="14">
        <f t="shared" si="1"/>
        <v>-199918</v>
      </c>
      <c r="H55" s="38" t="e">
        <f t="shared" si="3"/>
        <v>#DIV/0!</v>
      </c>
      <c r="I55" s="20">
        <f t="shared" si="2"/>
        <v>0</v>
      </c>
    </row>
    <row r="56" spans="1:9" ht="12.75">
      <c r="A56" s="14">
        <v>8382</v>
      </c>
      <c r="B56" s="14" t="s">
        <v>115</v>
      </c>
      <c r="C56" s="14">
        <v>-13460</v>
      </c>
      <c r="D56" s="14">
        <v>-63659</v>
      </c>
      <c r="E56" s="14">
        <v>-47744</v>
      </c>
      <c r="F56" s="14">
        <f t="shared" si="4"/>
        <v>15915</v>
      </c>
      <c r="G56" s="14">
        <f t="shared" si="1"/>
        <v>-34284</v>
      </c>
      <c r="H56" s="38">
        <f t="shared" si="3"/>
        <v>0.7499960728255235</v>
      </c>
      <c r="I56" s="20">
        <f t="shared" si="2"/>
        <v>3.5471025260029716</v>
      </c>
    </row>
    <row r="57" spans="1:9" ht="12.75">
      <c r="A57" s="12">
        <v>8803</v>
      </c>
      <c r="B57" s="12" t="s">
        <v>109</v>
      </c>
      <c r="C57" s="12">
        <v>0</v>
      </c>
      <c r="D57" s="12">
        <v>0</v>
      </c>
      <c r="E57" s="12">
        <v>28436</v>
      </c>
      <c r="F57" s="12">
        <f t="shared" si="4"/>
        <v>28436</v>
      </c>
      <c r="G57" s="12">
        <f t="shared" si="1"/>
        <v>28436</v>
      </c>
      <c r="H57" s="19" t="e">
        <f t="shared" si="3"/>
        <v>#DIV/0!</v>
      </c>
      <c r="I57" s="20" t="e">
        <f t="shared" si="2"/>
        <v>#DIV/0!</v>
      </c>
    </row>
    <row r="58" spans="1:9" ht="12.75">
      <c r="A58" s="12">
        <v>9320</v>
      </c>
      <c r="B58" s="12" t="s">
        <v>112</v>
      </c>
      <c r="C58" s="12">
        <v>0</v>
      </c>
      <c r="D58" s="12">
        <v>-450000</v>
      </c>
      <c r="E58" s="12">
        <v>-100000</v>
      </c>
      <c r="F58" s="12">
        <f t="shared" si="4"/>
        <v>350000</v>
      </c>
      <c r="G58" s="12">
        <f t="shared" si="1"/>
        <v>-100000</v>
      </c>
      <c r="H58" s="19">
        <f t="shared" si="3"/>
        <v>0.2222222222222222</v>
      </c>
      <c r="I58" s="20" t="e">
        <f t="shared" si="2"/>
        <v>#DIV/0!</v>
      </c>
    </row>
    <row r="59" spans="1:9" ht="12.75">
      <c r="A59" s="18">
        <v>9501</v>
      </c>
      <c r="B59" s="12" t="s">
        <v>58</v>
      </c>
      <c r="C59" s="18">
        <v>537568</v>
      </c>
      <c r="D59" s="18">
        <v>1515209</v>
      </c>
      <c r="E59" s="18">
        <v>1515209</v>
      </c>
      <c r="F59" s="12">
        <f t="shared" si="4"/>
        <v>0</v>
      </c>
      <c r="G59" s="12">
        <f t="shared" si="1"/>
        <v>977641</v>
      </c>
      <c r="H59" s="19">
        <f t="shared" si="3"/>
        <v>1</v>
      </c>
      <c r="I59" s="20">
        <f t="shared" si="2"/>
        <v>2.8186368980296446</v>
      </c>
    </row>
    <row r="60" spans="1:9" ht="12.75">
      <c r="A60" s="18">
        <v>9507</v>
      </c>
      <c r="B60" s="12" t="s">
        <v>59</v>
      </c>
      <c r="C60" s="18">
        <v>-509690</v>
      </c>
      <c r="D60" s="18">
        <v>0</v>
      </c>
      <c r="E60" s="18">
        <v>-702470</v>
      </c>
      <c r="F60" s="12">
        <f t="shared" si="4"/>
        <v>-702470</v>
      </c>
      <c r="G60" s="12">
        <f t="shared" si="1"/>
        <v>-192780</v>
      </c>
      <c r="H60" s="19" t="e">
        <f t="shared" si="3"/>
        <v>#DIV/0!</v>
      </c>
      <c r="I60" s="20">
        <f t="shared" si="2"/>
        <v>1.3782299044517257</v>
      </c>
    </row>
    <row r="61" spans="1:9" ht="12.75">
      <c r="A61" s="18" t="s">
        <v>61</v>
      </c>
      <c r="B61" s="14"/>
      <c r="C61" s="18">
        <f>SUM(C7+C13+C43+C49+C53)</f>
        <v>7199486</v>
      </c>
      <c r="D61" s="18">
        <f>SUM(D7+D13+D43+D49+D53)</f>
        <v>10896491</v>
      </c>
      <c r="E61" s="18">
        <f>SUM(E7+E13+E43+E49+E53)</f>
        <v>7142658</v>
      </c>
      <c r="F61" s="12">
        <f t="shared" si="4"/>
        <v>-3753833</v>
      </c>
      <c r="G61" s="12">
        <f t="shared" si="1"/>
        <v>-56828</v>
      </c>
      <c r="H61" s="19">
        <f t="shared" si="3"/>
        <v>0.6555007479013198</v>
      </c>
      <c r="I61" s="20">
        <f t="shared" si="2"/>
        <v>0.992106658725359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58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8.00390625" style="0" customWidth="1"/>
    <col min="4" max="4" width="8.140625" style="0" customWidth="1"/>
    <col min="5" max="5" width="7.7109375" style="0" customWidth="1"/>
    <col min="6" max="6" width="8.140625" style="0" customWidth="1"/>
    <col min="7" max="7" width="6.8515625" style="0" customWidth="1"/>
    <col min="8" max="8" width="7.421875" style="0" customWidth="1"/>
    <col min="9" max="9" width="8.00390625" style="0" customWidth="1"/>
  </cols>
  <sheetData>
    <row r="1" spans="5:7" ht="15">
      <c r="E1" s="1" t="s">
        <v>113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40724</v>
      </c>
      <c r="D5" s="27">
        <v>41090</v>
      </c>
      <c r="E5" s="27">
        <v>41090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3970645</v>
      </c>
      <c r="D7" s="18">
        <f>SUM(D8:D12)</f>
        <v>7523754</v>
      </c>
      <c r="E7" s="18">
        <f>SUM(E8:E12)</f>
        <v>2889564</v>
      </c>
      <c r="F7" s="18">
        <f aca="true" t="shared" si="0" ref="F7:F42">E7-D7</f>
        <v>-4634190</v>
      </c>
      <c r="G7" s="18">
        <f aca="true" t="shared" si="1" ref="G7:G58">E7-C7</f>
        <v>-1081081</v>
      </c>
      <c r="H7" s="19">
        <f>E7/D7</f>
        <v>0.3840588089403242</v>
      </c>
      <c r="I7" s="19">
        <f aca="true" t="shared" si="2" ref="I7:I58">E7/C7</f>
        <v>0.7277316405772866</v>
      </c>
    </row>
    <row r="8" spans="1:9" ht="12.75">
      <c r="A8" s="14">
        <v>3111</v>
      </c>
      <c r="B8" s="14" t="s">
        <v>100</v>
      </c>
      <c r="C8" s="14">
        <v>3348788</v>
      </c>
      <c r="D8" s="14">
        <v>6165120</v>
      </c>
      <c r="E8" s="14">
        <v>3391739</v>
      </c>
      <c r="F8" s="14">
        <f t="shared" si="0"/>
        <v>-2773381</v>
      </c>
      <c r="G8" s="14">
        <f t="shared" si="1"/>
        <v>42951</v>
      </c>
      <c r="H8" s="38">
        <f aca="true" t="shared" si="3" ref="H8:H58">E8/D8</f>
        <v>0.5501497132253711</v>
      </c>
      <c r="I8" s="20">
        <f t="shared" si="2"/>
        <v>1.012825834301843</v>
      </c>
    </row>
    <row r="9" spans="1:9" ht="12.75">
      <c r="A9" s="14">
        <v>3112</v>
      </c>
      <c r="B9" s="14" t="s">
        <v>17</v>
      </c>
      <c r="C9" s="14">
        <v>541575</v>
      </c>
      <c r="D9" s="14">
        <v>1065600</v>
      </c>
      <c r="E9" s="14">
        <v>541575</v>
      </c>
      <c r="F9" s="14">
        <f t="shared" si="0"/>
        <v>-524025</v>
      </c>
      <c r="G9" s="14">
        <f t="shared" si="1"/>
        <v>0</v>
      </c>
      <c r="H9" s="38">
        <f t="shared" si="3"/>
        <v>0.5082347972972973</v>
      </c>
      <c r="I9" s="20">
        <f t="shared" si="2"/>
        <v>1</v>
      </c>
    </row>
    <row r="10" spans="1:9" ht="12.75">
      <c r="A10" s="14">
        <v>3113</v>
      </c>
      <c r="B10" s="14" t="s">
        <v>86</v>
      </c>
      <c r="C10" s="14">
        <v>41310</v>
      </c>
      <c r="D10" s="14">
        <v>230800</v>
      </c>
      <c r="E10" s="14">
        <v>42030</v>
      </c>
      <c r="F10" s="14">
        <f t="shared" si="0"/>
        <v>-188770</v>
      </c>
      <c r="G10" s="14">
        <f t="shared" si="1"/>
        <v>720</v>
      </c>
      <c r="H10" s="38">
        <f t="shared" si="3"/>
        <v>0.18210571923743502</v>
      </c>
      <c r="I10" s="20">
        <f t="shared" si="2"/>
        <v>1.0174291938997821</v>
      </c>
    </row>
    <row r="11" spans="1:9" ht="12.75">
      <c r="A11" s="14">
        <v>3128</v>
      </c>
      <c r="B11" s="14" t="s">
        <v>80</v>
      </c>
      <c r="C11" s="14">
        <v>38972</v>
      </c>
      <c r="D11" s="14">
        <v>62234</v>
      </c>
      <c r="E11" s="14">
        <v>50375</v>
      </c>
      <c r="F11" s="14">
        <f t="shared" si="0"/>
        <v>-11859</v>
      </c>
      <c r="G11" s="14">
        <f t="shared" si="1"/>
        <v>11403</v>
      </c>
      <c r="H11" s="38">
        <f t="shared" si="3"/>
        <v>0.8094449979111097</v>
      </c>
      <c r="I11" s="20">
        <f t="shared" si="2"/>
        <v>1.292594683362414</v>
      </c>
    </row>
    <row r="12" spans="1:9" ht="12.75">
      <c r="A12" s="14">
        <v>3140</v>
      </c>
      <c r="B12" s="14" t="s">
        <v>105</v>
      </c>
      <c r="C12" s="14"/>
      <c r="D12" s="14">
        <v>0</v>
      </c>
      <c r="E12" s="14">
        <v>-1136155</v>
      </c>
      <c r="F12" s="14">
        <f t="shared" si="0"/>
        <v>-1136155</v>
      </c>
      <c r="G12" s="14">
        <f t="shared" si="1"/>
        <v>-1136155</v>
      </c>
      <c r="H12" s="38" t="e">
        <f t="shared" si="3"/>
        <v>#DIV/0!</v>
      </c>
      <c r="I12" s="20" t="e">
        <f t="shared" si="2"/>
        <v>#DIV/0!</v>
      </c>
    </row>
    <row r="13" spans="1:9" ht="12.75">
      <c r="A13" s="18" t="s">
        <v>24</v>
      </c>
      <c r="B13" s="12" t="s">
        <v>25</v>
      </c>
      <c r="C13" s="18">
        <f>SUM(C14+C21)</f>
        <v>753884</v>
      </c>
      <c r="D13" s="18">
        <f>SUM(D14+D21)</f>
        <v>2045086</v>
      </c>
      <c r="E13" s="18">
        <f>SUM(E14+E21)</f>
        <v>932327</v>
      </c>
      <c r="F13" s="12">
        <f t="shared" si="0"/>
        <v>-1112759</v>
      </c>
      <c r="G13" s="12">
        <f t="shared" si="1"/>
        <v>178443</v>
      </c>
      <c r="H13" s="33">
        <f t="shared" si="3"/>
        <v>0.4558864517189008</v>
      </c>
      <c r="I13" s="33">
        <f t="shared" si="2"/>
        <v>1.2366982188241162</v>
      </c>
    </row>
    <row r="14" spans="1:9" ht="12.75">
      <c r="A14" s="14"/>
      <c r="B14" s="12" t="s">
        <v>26</v>
      </c>
      <c r="C14" s="18">
        <f>SUM(C15:C20)</f>
        <v>264920</v>
      </c>
      <c r="D14" s="18">
        <f>SUM(D15:D20)</f>
        <v>711800</v>
      </c>
      <c r="E14" s="18">
        <f>SUM(E15:E20)</f>
        <v>372535</v>
      </c>
      <c r="F14" s="12">
        <f t="shared" si="0"/>
        <v>-339265</v>
      </c>
      <c r="G14" s="12">
        <f t="shared" si="1"/>
        <v>107615</v>
      </c>
      <c r="H14" s="33">
        <f t="shared" si="3"/>
        <v>0.5233703287440292</v>
      </c>
      <c r="I14" s="33">
        <f t="shared" si="2"/>
        <v>1.4062169711611052</v>
      </c>
    </row>
    <row r="15" spans="1:9" ht="12.75">
      <c r="A15" s="14">
        <v>103</v>
      </c>
      <c r="B15" s="15" t="s">
        <v>27</v>
      </c>
      <c r="C15" s="14">
        <v>11035</v>
      </c>
      <c r="D15" s="14">
        <v>27000</v>
      </c>
      <c r="E15" s="14">
        <v>9667</v>
      </c>
      <c r="F15" s="14">
        <f t="shared" si="0"/>
        <v>-17333</v>
      </c>
      <c r="G15" s="14">
        <f t="shared" si="1"/>
        <v>-1368</v>
      </c>
      <c r="H15" s="38">
        <f t="shared" si="3"/>
        <v>0.35803703703703704</v>
      </c>
      <c r="I15" s="20">
        <f t="shared" si="2"/>
        <v>0.8760308110557318</v>
      </c>
    </row>
    <row r="16" spans="1:9" ht="12.75">
      <c r="A16" s="14">
        <v>1301</v>
      </c>
      <c r="B16" s="15" t="s">
        <v>28</v>
      </c>
      <c r="C16" s="14">
        <v>81839</v>
      </c>
      <c r="D16" s="14">
        <v>196350</v>
      </c>
      <c r="E16" s="14">
        <v>86721</v>
      </c>
      <c r="F16" s="14">
        <f t="shared" si="0"/>
        <v>-109629</v>
      </c>
      <c r="G16" s="14">
        <f t="shared" si="1"/>
        <v>4882</v>
      </c>
      <c r="H16" s="38">
        <f t="shared" si="3"/>
        <v>0.4416653934300993</v>
      </c>
      <c r="I16" s="20">
        <f t="shared" si="2"/>
        <v>1.059653710333704</v>
      </c>
    </row>
    <row r="17" spans="1:9" ht="12.75">
      <c r="A17" s="14">
        <v>1303</v>
      </c>
      <c r="B17" s="15" t="s">
        <v>29</v>
      </c>
      <c r="C17" s="14">
        <v>124208</v>
      </c>
      <c r="D17" s="14">
        <v>297390</v>
      </c>
      <c r="E17" s="14">
        <v>133495</v>
      </c>
      <c r="F17" s="14">
        <f t="shared" si="0"/>
        <v>-163895</v>
      </c>
      <c r="G17" s="14">
        <f t="shared" si="1"/>
        <v>9287</v>
      </c>
      <c r="H17" s="38">
        <f t="shared" si="3"/>
        <v>0.44888866471636574</v>
      </c>
      <c r="I17" s="20">
        <f t="shared" si="2"/>
        <v>1.0747697410794796</v>
      </c>
    </row>
    <row r="18" spans="1:9" ht="12.75">
      <c r="A18" s="14">
        <v>1304</v>
      </c>
      <c r="B18" s="15" t="s">
        <v>30</v>
      </c>
      <c r="C18" s="14">
        <v>46839</v>
      </c>
      <c r="D18" s="14">
        <v>178800</v>
      </c>
      <c r="E18" s="14">
        <v>131206</v>
      </c>
      <c r="F18" s="14">
        <f t="shared" si="0"/>
        <v>-47594</v>
      </c>
      <c r="G18" s="14">
        <f t="shared" si="1"/>
        <v>84367</v>
      </c>
      <c r="H18" s="38">
        <f t="shared" si="3"/>
        <v>0.7338143176733781</v>
      </c>
      <c r="I18" s="20">
        <f t="shared" si="2"/>
        <v>2.801212664659792</v>
      </c>
    </row>
    <row r="19" spans="1:9" ht="12.75">
      <c r="A19" s="14">
        <v>1308</v>
      </c>
      <c r="B19" s="15" t="s">
        <v>96</v>
      </c>
      <c r="C19" s="14">
        <v>991</v>
      </c>
      <c r="D19" s="14">
        <v>11260</v>
      </c>
      <c r="E19" s="14">
        <v>11260</v>
      </c>
      <c r="F19" s="14">
        <f t="shared" si="0"/>
        <v>0</v>
      </c>
      <c r="G19" s="14">
        <f t="shared" si="1"/>
        <v>10269</v>
      </c>
      <c r="H19" s="38">
        <f t="shared" si="3"/>
        <v>1</v>
      </c>
      <c r="I19" s="20">
        <f t="shared" si="2"/>
        <v>11.36226034308779</v>
      </c>
    </row>
    <row r="20" spans="1:9" ht="12.75">
      <c r="A20" s="14">
        <v>2000</v>
      </c>
      <c r="B20" s="15" t="s">
        <v>31</v>
      </c>
      <c r="C20" s="14">
        <v>8</v>
      </c>
      <c r="D20" s="14">
        <v>1000</v>
      </c>
      <c r="E20" s="14">
        <v>186</v>
      </c>
      <c r="F20" s="14">
        <f t="shared" si="0"/>
        <v>-814</v>
      </c>
      <c r="G20" s="14">
        <f t="shared" si="1"/>
        <v>178</v>
      </c>
      <c r="H20" s="38">
        <f t="shared" si="3"/>
        <v>0.186</v>
      </c>
      <c r="I20" s="20">
        <f t="shared" si="2"/>
        <v>23.25</v>
      </c>
    </row>
    <row r="21" spans="1:9" ht="12.75">
      <c r="A21" s="14"/>
      <c r="B21" s="12" t="s">
        <v>32</v>
      </c>
      <c r="C21" s="18">
        <f>SUM(C22:C42)</f>
        <v>488964</v>
      </c>
      <c r="D21" s="18">
        <f>SUM(D22:D42)</f>
        <v>1333286</v>
      </c>
      <c r="E21" s="18">
        <f>SUM(E22:E42)</f>
        <v>559792</v>
      </c>
      <c r="F21" s="12">
        <f t="shared" si="0"/>
        <v>-773494</v>
      </c>
      <c r="G21" s="12">
        <f t="shared" si="1"/>
        <v>70828</v>
      </c>
      <c r="H21" s="33">
        <f t="shared" si="3"/>
        <v>0.41985890499112716</v>
      </c>
      <c r="I21" s="33">
        <f t="shared" si="2"/>
        <v>1.144853199826572</v>
      </c>
    </row>
    <row r="22" spans="1:9" ht="12.75">
      <c r="A22" s="14">
        <v>2404</v>
      </c>
      <c r="B22" s="14" t="s">
        <v>34</v>
      </c>
      <c r="C22" s="14">
        <v>19649</v>
      </c>
      <c r="D22" s="14">
        <v>54220</v>
      </c>
      <c r="E22" s="14">
        <v>54200</v>
      </c>
      <c r="F22" s="14">
        <f t="shared" si="0"/>
        <v>-20</v>
      </c>
      <c r="G22" s="14">
        <f t="shared" si="1"/>
        <v>34551</v>
      </c>
      <c r="H22" s="19">
        <f t="shared" si="3"/>
        <v>0.99963113242346</v>
      </c>
      <c r="I22" s="20">
        <f t="shared" si="2"/>
        <v>2.7584100972059646</v>
      </c>
    </row>
    <row r="23" spans="1:9" ht="12.75">
      <c r="A23" s="14">
        <v>2405</v>
      </c>
      <c r="B23" s="14" t="s">
        <v>35</v>
      </c>
      <c r="C23" s="14">
        <v>31925</v>
      </c>
      <c r="D23" s="14">
        <v>86900</v>
      </c>
      <c r="E23" s="14">
        <v>27886</v>
      </c>
      <c r="F23" s="14">
        <f t="shared" si="0"/>
        <v>-59014</v>
      </c>
      <c r="G23" s="14">
        <f t="shared" si="1"/>
        <v>-4039</v>
      </c>
      <c r="H23" s="38">
        <f t="shared" si="3"/>
        <v>0.32089758342922897</v>
      </c>
      <c r="I23" s="20">
        <f t="shared" si="2"/>
        <v>0.873484729835552</v>
      </c>
    </row>
    <row r="24" spans="1:9" ht="12.75">
      <c r="A24" s="14">
        <v>2406</v>
      </c>
      <c r="B24" s="14" t="s">
        <v>36</v>
      </c>
      <c r="C24" s="14">
        <v>430</v>
      </c>
      <c r="D24" s="14">
        <v>17550</v>
      </c>
      <c r="E24" s="14">
        <v>14094</v>
      </c>
      <c r="F24" s="14">
        <f t="shared" si="0"/>
        <v>-3456</v>
      </c>
      <c r="G24" s="14">
        <f t="shared" si="1"/>
        <v>13664</v>
      </c>
      <c r="H24" s="38">
        <f t="shared" si="3"/>
        <v>0.803076923076923</v>
      </c>
      <c r="I24" s="20">
        <f t="shared" si="2"/>
        <v>32.776744186046514</v>
      </c>
    </row>
    <row r="25" spans="1:9" ht="12.75">
      <c r="A25" s="14">
        <v>2408</v>
      </c>
      <c r="B25" s="14" t="s">
        <v>37</v>
      </c>
      <c r="C25" s="14">
        <v>2096</v>
      </c>
      <c r="D25" s="14">
        <v>5400</v>
      </c>
      <c r="E25" s="14">
        <v>3420</v>
      </c>
      <c r="F25" s="14">
        <f t="shared" si="0"/>
        <v>-1980</v>
      </c>
      <c r="G25" s="14">
        <f t="shared" si="1"/>
        <v>1324</v>
      </c>
      <c r="H25" s="38">
        <f t="shared" si="3"/>
        <v>0.6333333333333333</v>
      </c>
      <c r="I25" s="20">
        <f t="shared" si="2"/>
        <v>1.631679389312977</v>
      </c>
    </row>
    <row r="26" spans="1:9" ht="12.75">
      <c r="A26" s="14">
        <v>2409</v>
      </c>
      <c r="B26" s="14" t="s">
        <v>101</v>
      </c>
      <c r="C26" s="14">
        <v>5240</v>
      </c>
      <c r="D26" s="14">
        <v>10837</v>
      </c>
      <c r="E26" s="14">
        <v>0</v>
      </c>
      <c r="F26" s="14">
        <f>E26-D26</f>
        <v>-10837</v>
      </c>
      <c r="G26" s="14">
        <f t="shared" si="1"/>
        <v>-5240</v>
      </c>
      <c r="H26" s="38">
        <f t="shared" si="3"/>
        <v>0</v>
      </c>
      <c r="I26" s="20">
        <f t="shared" si="2"/>
        <v>0</v>
      </c>
    </row>
    <row r="27" spans="1:9" ht="12.75">
      <c r="A27" s="14">
        <v>2701</v>
      </c>
      <c r="B27" s="14" t="s">
        <v>38</v>
      </c>
      <c r="C27" s="14">
        <v>51543</v>
      </c>
      <c r="D27" s="14">
        <v>119600</v>
      </c>
      <c r="E27" s="14">
        <v>53031</v>
      </c>
      <c r="F27" s="14">
        <f t="shared" si="0"/>
        <v>-66569</v>
      </c>
      <c r="G27" s="14">
        <f t="shared" si="1"/>
        <v>1488</v>
      </c>
      <c r="H27" s="38">
        <f t="shared" si="3"/>
        <v>0.4434030100334448</v>
      </c>
      <c r="I27" s="20">
        <f t="shared" si="2"/>
        <v>1.0288690995867529</v>
      </c>
    </row>
    <row r="28" spans="1:9" ht="12.75">
      <c r="A28" s="14">
        <v>2704</v>
      </c>
      <c r="B28" s="14" t="s">
        <v>39</v>
      </c>
      <c r="C28" s="14">
        <v>21350</v>
      </c>
      <c r="D28" s="14">
        <v>55400</v>
      </c>
      <c r="E28" s="14">
        <v>21092</v>
      </c>
      <c r="F28" s="14">
        <f t="shared" si="0"/>
        <v>-34308</v>
      </c>
      <c r="G28" s="14">
        <f t="shared" si="1"/>
        <v>-258</v>
      </c>
      <c r="H28" s="38">
        <f t="shared" si="3"/>
        <v>0.38072202166064983</v>
      </c>
      <c r="I28" s="20">
        <f t="shared" si="2"/>
        <v>0.9879156908665105</v>
      </c>
    </row>
    <row r="29" spans="1:9" ht="12.75">
      <c r="A29" s="14">
        <v>2705</v>
      </c>
      <c r="B29" s="14" t="s">
        <v>85</v>
      </c>
      <c r="C29" s="14">
        <v>7350</v>
      </c>
      <c r="D29" s="14">
        <v>19000</v>
      </c>
      <c r="E29" s="14">
        <v>8731</v>
      </c>
      <c r="F29" s="14">
        <f t="shared" si="0"/>
        <v>-10269</v>
      </c>
      <c r="G29" s="14">
        <f t="shared" si="1"/>
        <v>1381</v>
      </c>
      <c r="H29" s="38">
        <f t="shared" si="3"/>
        <v>0.45952631578947367</v>
      </c>
      <c r="I29" s="20">
        <f t="shared" si="2"/>
        <v>1.1878911564625851</v>
      </c>
    </row>
    <row r="30" spans="1:9" ht="12.75">
      <c r="A30" s="14">
        <v>2707</v>
      </c>
      <c r="B30" s="14" t="s">
        <v>41</v>
      </c>
      <c r="C30" s="14">
        <v>264847</v>
      </c>
      <c r="D30" s="14">
        <v>491700</v>
      </c>
      <c r="E30" s="14">
        <v>253326</v>
      </c>
      <c r="F30" s="14">
        <f t="shared" si="0"/>
        <v>-238374</v>
      </c>
      <c r="G30" s="14">
        <f t="shared" si="1"/>
        <v>-11521</v>
      </c>
      <c r="H30" s="38">
        <f t="shared" si="3"/>
        <v>0.5152043929225137</v>
      </c>
      <c r="I30" s="20">
        <f t="shared" si="2"/>
        <v>0.9564994128685619</v>
      </c>
    </row>
    <row r="31" spans="1:9" ht="12.75">
      <c r="A31" s="14">
        <v>2710</v>
      </c>
      <c r="B31" s="14" t="s">
        <v>42</v>
      </c>
      <c r="C31" s="14">
        <v>35681</v>
      </c>
      <c r="D31" s="14">
        <v>133800</v>
      </c>
      <c r="E31" s="14">
        <v>81064</v>
      </c>
      <c r="F31" s="14">
        <f t="shared" si="0"/>
        <v>-52736</v>
      </c>
      <c r="G31" s="14">
        <f t="shared" si="1"/>
        <v>45383</v>
      </c>
      <c r="H31" s="38">
        <f t="shared" si="3"/>
        <v>0.6058594917787743</v>
      </c>
      <c r="I31" s="20">
        <f t="shared" si="2"/>
        <v>2.2719094195790475</v>
      </c>
    </row>
    <row r="32" spans="1:9" ht="12.75">
      <c r="A32" s="14">
        <v>2711</v>
      </c>
      <c r="B32" s="14" t="s">
        <v>63</v>
      </c>
      <c r="C32" s="14">
        <v>18493</v>
      </c>
      <c r="D32" s="14">
        <v>56700</v>
      </c>
      <c r="E32" s="14">
        <v>25092</v>
      </c>
      <c r="F32" s="14">
        <f t="shared" si="0"/>
        <v>-31608</v>
      </c>
      <c r="G32" s="14">
        <f t="shared" si="1"/>
        <v>6599</v>
      </c>
      <c r="H32" s="38">
        <f t="shared" si="3"/>
        <v>0.44253968253968257</v>
      </c>
      <c r="I32" s="20">
        <f t="shared" si="2"/>
        <v>1.3568377223814416</v>
      </c>
    </row>
    <row r="33" spans="1:9" ht="12.75">
      <c r="A33" s="14">
        <v>2729</v>
      </c>
      <c r="B33" s="14" t="s">
        <v>43</v>
      </c>
      <c r="C33" s="14">
        <v>300</v>
      </c>
      <c r="D33" s="14">
        <v>800</v>
      </c>
      <c r="E33" s="14">
        <v>6</v>
      </c>
      <c r="F33" s="14">
        <f t="shared" si="0"/>
        <v>-794</v>
      </c>
      <c r="G33" s="14">
        <f t="shared" si="1"/>
        <v>-294</v>
      </c>
      <c r="H33" s="38">
        <f t="shared" si="3"/>
        <v>0.0075</v>
      </c>
      <c r="I33" s="20">
        <f t="shared" si="2"/>
        <v>0.02</v>
      </c>
    </row>
    <row r="34" spans="1:9" ht="12.75">
      <c r="A34" s="14">
        <v>2802</v>
      </c>
      <c r="B34" s="14" t="s">
        <v>44</v>
      </c>
      <c r="C34" s="14">
        <v>12866</v>
      </c>
      <c r="D34" s="14">
        <v>19050</v>
      </c>
      <c r="E34" s="14">
        <v>2544</v>
      </c>
      <c r="F34" s="14">
        <f t="shared" si="0"/>
        <v>-16506</v>
      </c>
      <c r="G34" s="14">
        <f t="shared" si="1"/>
        <v>-10322</v>
      </c>
      <c r="H34" s="38">
        <f t="shared" si="3"/>
        <v>0.13354330708661416</v>
      </c>
      <c r="I34" s="20">
        <f t="shared" si="2"/>
        <v>0.1977304523550443</v>
      </c>
    </row>
    <row r="35" spans="1:9" ht="12.75">
      <c r="A35" s="14">
        <v>3612</v>
      </c>
      <c r="B35" s="14" t="s">
        <v>88</v>
      </c>
      <c r="C35" s="14">
        <v>2245</v>
      </c>
      <c r="D35" s="14">
        <v>132</v>
      </c>
      <c r="E35" s="14">
        <v>132</v>
      </c>
      <c r="F35" s="14">
        <f t="shared" si="0"/>
        <v>0</v>
      </c>
      <c r="G35" s="14">
        <f t="shared" si="1"/>
        <v>-2113</v>
      </c>
      <c r="H35" s="38">
        <f t="shared" si="3"/>
        <v>1</v>
      </c>
      <c r="I35" s="20">
        <f t="shared" si="2"/>
        <v>0.058797327394209356</v>
      </c>
    </row>
    <row r="36" spans="1:9" ht="12.75">
      <c r="A36" s="14">
        <v>3619</v>
      </c>
      <c r="B36" s="14" t="s">
        <v>33</v>
      </c>
      <c r="C36" s="14">
        <v>0</v>
      </c>
      <c r="D36" s="14">
        <v>6800</v>
      </c>
      <c r="E36" s="14">
        <v>300</v>
      </c>
      <c r="F36" s="14">
        <f t="shared" si="0"/>
        <v>-6500</v>
      </c>
      <c r="G36" s="14">
        <f t="shared" si="1"/>
        <v>300</v>
      </c>
      <c r="H36" s="38">
        <f t="shared" si="3"/>
        <v>0.04411764705882353</v>
      </c>
      <c r="I36" s="20" t="e">
        <f t="shared" si="2"/>
        <v>#DIV/0!</v>
      </c>
    </row>
    <row r="37" spans="1:9" ht="12.75">
      <c r="A37" s="14">
        <v>3701</v>
      </c>
      <c r="B37" s="14" t="s">
        <v>73</v>
      </c>
      <c r="C37" s="14">
        <v>-27959</v>
      </c>
      <c r="D37" s="14">
        <v>-59500</v>
      </c>
      <c r="E37" s="14">
        <v>-29299</v>
      </c>
      <c r="F37" s="14">
        <f t="shared" si="0"/>
        <v>30201</v>
      </c>
      <c r="G37" s="14">
        <f t="shared" si="1"/>
        <v>-1340</v>
      </c>
      <c r="H37" s="38">
        <f t="shared" si="3"/>
        <v>0.4924201680672269</v>
      </c>
      <c r="I37" s="20">
        <f t="shared" si="2"/>
        <v>1.0479273221502916</v>
      </c>
    </row>
    <row r="38" spans="1:9" ht="12.75">
      <c r="A38" s="14">
        <v>3702</v>
      </c>
      <c r="B38" s="14" t="s">
        <v>82</v>
      </c>
      <c r="C38" s="14">
        <v>-1781</v>
      </c>
      <c r="D38" s="14">
        <v>-2809</v>
      </c>
      <c r="E38" s="14">
        <v>-2809</v>
      </c>
      <c r="F38" s="14">
        <f t="shared" si="0"/>
        <v>0</v>
      </c>
      <c r="G38" s="14">
        <f t="shared" si="1"/>
        <v>-1028</v>
      </c>
      <c r="H38" s="38">
        <f t="shared" si="3"/>
        <v>1</v>
      </c>
      <c r="I38" s="20">
        <f t="shared" si="2"/>
        <v>1.5772038180797305</v>
      </c>
    </row>
    <row r="39" spans="1:9" ht="12.75">
      <c r="A39" s="14">
        <v>4030</v>
      </c>
      <c r="B39" s="14" t="s">
        <v>90</v>
      </c>
      <c r="C39" s="14">
        <v>5421</v>
      </c>
      <c r="D39" s="14">
        <v>0</v>
      </c>
      <c r="E39" s="14">
        <v>0</v>
      </c>
      <c r="F39" s="14">
        <f t="shared" si="0"/>
        <v>0</v>
      </c>
      <c r="G39" s="14">
        <f t="shared" si="1"/>
        <v>-5421</v>
      </c>
      <c r="H39" s="38" t="e">
        <f t="shared" si="3"/>
        <v>#DIV/0!</v>
      </c>
      <c r="I39" s="20">
        <f t="shared" si="2"/>
        <v>0</v>
      </c>
    </row>
    <row r="40" spans="1:9" ht="12.75">
      <c r="A40" s="14">
        <v>4040</v>
      </c>
      <c r="B40" s="14" t="s">
        <v>47</v>
      </c>
      <c r="C40" s="14">
        <v>10929</v>
      </c>
      <c r="D40" s="14">
        <v>50000</v>
      </c>
      <c r="E40" s="14">
        <v>0</v>
      </c>
      <c r="F40" s="14">
        <f t="shared" si="0"/>
        <v>-50000</v>
      </c>
      <c r="G40" s="14">
        <f t="shared" si="1"/>
        <v>-10929</v>
      </c>
      <c r="H40" s="38">
        <f t="shared" si="3"/>
        <v>0</v>
      </c>
      <c r="I40" s="20">
        <f t="shared" si="2"/>
        <v>0</v>
      </c>
    </row>
    <row r="41" spans="1:9" ht="12.75">
      <c r="A41" s="14">
        <v>4100</v>
      </c>
      <c r="B41" s="14" t="s">
        <v>50</v>
      </c>
      <c r="C41" s="14">
        <v>27739</v>
      </c>
      <c r="D41" s="14">
        <v>264706</v>
      </c>
      <c r="E41" s="14">
        <v>43982</v>
      </c>
      <c r="F41" s="14">
        <f t="shared" si="0"/>
        <v>-220724</v>
      </c>
      <c r="G41" s="14">
        <f t="shared" si="1"/>
        <v>16243</v>
      </c>
      <c r="H41" s="38">
        <f t="shared" si="3"/>
        <v>0.16615414837593406</v>
      </c>
      <c r="I41" s="20">
        <f t="shared" si="2"/>
        <v>1.5855654493673168</v>
      </c>
    </row>
    <row r="42" spans="1:9" ht="12.75">
      <c r="A42" s="14">
        <v>4501</v>
      </c>
      <c r="B42" s="14" t="s">
        <v>106</v>
      </c>
      <c r="C42" s="14">
        <v>600</v>
      </c>
      <c r="D42" s="14">
        <v>3000</v>
      </c>
      <c r="E42" s="14">
        <v>3000</v>
      </c>
      <c r="F42" s="14">
        <f t="shared" si="0"/>
        <v>0</v>
      </c>
      <c r="G42" s="14">
        <f t="shared" si="1"/>
        <v>2400</v>
      </c>
      <c r="H42" s="38">
        <f t="shared" si="3"/>
        <v>1</v>
      </c>
      <c r="I42" s="20">
        <f t="shared" si="2"/>
        <v>5</v>
      </c>
    </row>
    <row r="43" spans="1:9" ht="12.75">
      <c r="A43" s="18" t="s">
        <v>52</v>
      </c>
      <c r="B43" s="12" t="s">
        <v>53</v>
      </c>
      <c r="C43" s="18">
        <f>SUM(C44:C46)</f>
        <v>121690</v>
      </c>
      <c r="D43" s="18">
        <f>SUM(D44:D46)</f>
        <v>95578</v>
      </c>
      <c r="E43" s="18">
        <f>SUM(E44:E46)</f>
        <v>91743</v>
      </c>
      <c r="F43" s="12">
        <f>E43-D43</f>
        <v>-3835</v>
      </c>
      <c r="G43" s="12">
        <f t="shared" si="1"/>
        <v>-29947</v>
      </c>
      <c r="H43" s="33">
        <f t="shared" si="3"/>
        <v>0.9598757036138024</v>
      </c>
      <c r="I43" s="33">
        <f t="shared" si="2"/>
        <v>0.7539074698003123</v>
      </c>
    </row>
    <row r="44" spans="1:9" ht="12.75">
      <c r="A44" s="14">
        <v>6101</v>
      </c>
      <c r="B44" s="14" t="s">
        <v>75</v>
      </c>
      <c r="C44" s="14">
        <v>250</v>
      </c>
      <c r="D44" s="14">
        <v>1786</v>
      </c>
      <c r="E44" s="14">
        <v>1786</v>
      </c>
      <c r="F44" s="14">
        <f aca="true" t="shared" si="4" ref="F44:F58">E44-D44</f>
        <v>0</v>
      </c>
      <c r="G44" s="14">
        <f t="shared" si="1"/>
        <v>1536</v>
      </c>
      <c r="H44" s="38">
        <f t="shared" si="3"/>
        <v>1</v>
      </c>
      <c r="I44" s="20">
        <f t="shared" si="2"/>
        <v>7.144</v>
      </c>
    </row>
    <row r="45" spans="1:9" ht="12.75">
      <c r="A45" s="14">
        <v>6105</v>
      </c>
      <c r="B45" s="14" t="s">
        <v>55</v>
      </c>
      <c r="C45" s="14">
        <v>117584</v>
      </c>
      <c r="D45" s="14">
        <v>93792</v>
      </c>
      <c r="E45" s="14">
        <v>93792</v>
      </c>
      <c r="F45" s="14">
        <f t="shared" si="4"/>
        <v>0</v>
      </c>
      <c r="G45" s="14">
        <f t="shared" si="1"/>
        <v>-23792</v>
      </c>
      <c r="H45" s="38">
        <f t="shared" si="3"/>
        <v>1</v>
      </c>
      <c r="I45" s="20">
        <f t="shared" si="2"/>
        <v>0.7976595455163968</v>
      </c>
    </row>
    <row r="46" spans="1:9" ht="12.75">
      <c r="A46" s="14">
        <v>6202</v>
      </c>
      <c r="B46" s="14" t="s">
        <v>92</v>
      </c>
      <c r="C46" s="14">
        <v>3856</v>
      </c>
      <c r="D46" s="14">
        <v>0</v>
      </c>
      <c r="E46" s="14">
        <v>-3835</v>
      </c>
      <c r="F46" s="14">
        <f t="shared" si="4"/>
        <v>-3835</v>
      </c>
      <c r="G46" s="14">
        <f t="shared" si="1"/>
        <v>-7691</v>
      </c>
      <c r="H46" s="38" t="e">
        <f t="shared" si="3"/>
        <v>#DIV/0!</v>
      </c>
      <c r="I46" s="20">
        <f t="shared" si="2"/>
        <v>-0.9945539419087137</v>
      </c>
    </row>
    <row r="47" spans="1:9" ht="12.75">
      <c r="A47" s="12" t="s">
        <v>67</v>
      </c>
      <c r="B47" s="12" t="s">
        <v>102</v>
      </c>
      <c r="C47" s="12">
        <f>SUM(C48+C49)</f>
        <v>-19456</v>
      </c>
      <c r="D47" s="12">
        <f>SUM(D48+D49)</f>
        <v>533787</v>
      </c>
      <c r="E47" s="12">
        <f>SUM(E48+E49)</f>
        <v>558313</v>
      </c>
      <c r="F47" s="12">
        <f t="shared" si="4"/>
        <v>24526</v>
      </c>
      <c r="G47" s="12">
        <f t="shared" si="1"/>
        <v>577769</v>
      </c>
      <c r="H47" s="19">
        <f t="shared" si="3"/>
        <v>1.045947166191758</v>
      </c>
      <c r="I47" s="20">
        <f t="shared" si="2"/>
        <v>-28.69618626644737</v>
      </c>
    </row>
    <row r="48" spans="1:9" ht="12.75">
      <c r="A48" s="14">
        <v>7621</v>
      </c>
      <c r="B48" s="14" t="s">
        <v>94</v>
      </c>
      <c r="C48" s="14">
        <v>-114610</v>
      </c>
      <c r="D48" s="14">
        <v>0</v>
      </c>
      <c r="E48" s="14">
        <v>-86384</v>
      </c>
      <c r="F48" s="14">
        <f t="shared" si="4"/>
        <v>-86384</v>
      </c>
      <c r="G48" s="14">
        <f t="shared" si="1"/>
        <v>28226</v>
      </c>
      <c r="H48" s="38" t="e">
        <f t="shared" si="3"/>
        <v>#DIV/0!</v>
      </c>
      <c r="I48" s="20">
        <f t="shared" si="2"/>
        <v>0.7537213157665125</v>
      </c>
    </row>
    <row r="49" spans="1:9" ht="12.75">
      <c r="A49" s="14">
        <v>7622</v>
      </c>
      <c r="B49" s="14" t="s">
        <v>95</v>
      </c>
      <c r="C49" s="14">
        <v>95154</v>
      </c>
      <c r="D49" s="14">
        <v>533787</v>
      </c>
      <c r="E49" s="14">
        <v>644697</v>
      </c>
      <c r="F49" s="14">
        <f t="shared" si="4"/>
        <v>110910</v>
      </c>
      <c r="G49" s="14">
        <f t="shared" si="1"/>
        <v>549543</v>
      </c>
      <c r="H49" s="38">
        <f t="shared" si="3"/>
        <v>1.2077795075563849</v>
      </c>
      <c r="I49" s="20">
        <f t="shared" si="2"/>
        <v>6.775301090863232</v>
      </c>
    </row>
    <row r="50" spans="1:9" ht="12.75">
      <c r="A50" s="12" t="s">
        <v>57</v>
      </c>
      <c r="B50" s="12" t="s">
        <v>110</v>
      </c>
      <c r="C50" s="18">
        <f>SUM(C51:C57)</f>
        <v>-192285</v>
      </c>
      <c r="D50" s="18">
        <f>SUM(D51:D57)</f>
        <v>601550</v>
      </c>
      <c r="E50" s="18">
        <f>SUM(E51:E57)</f>
        <v>287798</v>
      </c>
      <c r="F50" s="12">
        <f t="shared" si="4"/>
        <v>-313752</v>
      </c>
      <c r="G50" s="12">
        <f t="shared" si="1"/>
        <v>480083</v>
      </c>
      <c r="H50" s="19">
        <f t="shared" si="3"/>
        <v>0.4784273958939407</v>
      </c>
      <c r="I50" s="33">
        <f t="shared" si="2"/>
        <v>-1.4967262136932158</v>
      </c>
    </row>
    <row r="51" spans="1:9" ht="12.75">
      <c r="A51" s="14">
        <v>8322</v>
      </c>
      <c r="B51" s="14" t="s">
        <v>107</v>
      </c>
      <c r="C51" s="14">
        <v>0</v>
      </c>
      <c r="D51" s="14">
        <v>-400000</v>
      </c>
      <c r="E51" s="14">
        <v>-400000</v>
      </c>
      <c r="F51" s="14">
        <f t="shared" si="4"/>
        <v>0</v>
      </c>
      <c r="G51" s="14">
        <f t="shared" si="1"/>
        <v>-400000</v>
      </c>
      <c r="H51" s="38">
        <f t="shared" si="3"/>
        <v>1</v>
      </c>
      <c r="I51" s="20" t="e">
        <f t="shared" si="2"/>
        <v>#DIV/0!</v>
      </c>
    </row>
    <row r="52" spans="1:9" ht="12.75">
      <c r="A52" s="14">
        <v>8372</v>
      </c>
      <c r="B52" s="14" t="s">
        <v>111</v>
      </c>
      <c r="C52" s="14">
        <v>81550</v>
      </c>
      <c r="D52" s="14">
        <v>0</v>
      </c>
      <c r="E52" s="14">
        <v>0</v>
      </c>
      <c r="F52" s="14">
        <f t="shared" si="4"/>
        <v>0</v>
      </c>
      <c r="G52" s="14">
        <f t="shared" si="1"/>
        <v>-81550</v>
      </c>
      <c r="H52" s="38" t="e">
        <f t="shared" si="3"/>
        <v>#DIV/0!</v>
      </c>
      <c r="I52" s="20">
        <f t="shared" si="2"/>
        <v>0</v>
      </c>
    </row>
    <row r="53" spans="1:9" ht="12.75">
      <c r="A53" s="14">
        <v>8388</v>
      </c>
      <c r="B53" s="14" t="s">
        <v>108</v>
      </c>
      <c r="C53" s="14">
        <v>-5436</v>
      </c>
      <c r="D53" s="14">
        <v>-63659</v>
      </c>
      <c r="E53" s="14">
        <v>-31829</v>
      </c>
      <c r="F53" s="14">
        <f t="shared" si="4"/>
        <v>31830</v>
      </c>
      <c r="G53" s="14">
        <f t="shared" si="1"/>
        <v>-26393</v>
      </c>
      <c r="H53" s="38">
        <f t="shared" si="3"/>
        <v>0.499992145651047</v>
      </c>
      <c r="I53" s="20">
        <f t="shared" si="2"/>
        <v>5.855224429727741</v>
      </c>
    </row>
    <row r="54" spans="1:9" ht="12.75">
      <c r="A54" s="12">
        <v>8803</v>
      </c>
      <c r="B54" s="12" t="s">
        <v>109</v>
      </c>
      <c r="C54" s="12">
        <v>0</v>
      </c>
      <c r="D54" s="12">
        <v>0</v>
      </c>
      <c r="E54" s="12">
        <v>32591</v>
      </c>
      <c r="F54" s="12">
        <f t="shared" si="4"/>
        <v>32591</v>
      </c>
      <c r="G54" s="12">
        <f t="shared" si="1"/>
        <v>32591</v>
      </c>
      <c r="H54" s="19" t="e">
        <f t="shared" si="3"/>
        <v>#DIV/0!</v>
      </c>
      <c r="I54" s="20" t="e">
        <f t="shared" si="2"/>
        <v>#DIV/0!</v>
      </c>
    </row>
    <row r="55" spans="1:9" ht="12.75">
      <c r="A55" s="12">
        <v>9320</v>
      </c>
      <c r="B55" s="12" t="s">
        <v>112</v>
      </c>
      <c r="C55" s="12">
        <v>0</v>
      </c>
      <c r="D55" s="12">
        <v>-450000</v>
      </c>
      <c r="E55" s="12">
        <v>-100000</v>
      </c>
      <c r="F55" s="12">
        <f t="shared" si="4"/>
        <v>350000</v>
      </c>
      <c r="G55" s="12">
        <f t="shared" si="1"/>
        <v>-100000</v>
      </c>
      <c r="H55" s="19">
        <f t="shared" si="3"/>
        <v>0.2222222222222222</v>
      </c>
      <c r="I55" s="20" t="e">
        <f t="shared" si="2"/>
        <v>#DIV/0!</v>
      </c>
    </row>
    <row r="56" spans="1:9" ht="12.75">
      <c r="A56" s="18">
        <v>9501</v>
      </c>
      <c r="B56" s="12" t="s">
        <v>58</v>
      </c>
      <c r="C56" s="18">
        <v>537568</v>
      </c>
      <c r="D56" s="18">
        <v>1515209</v>
      </c>
      <c r="E56" s="18">
        <v>1515209</v>
      </c>
      <c r="F56" s="12">
        <f t="shared" si="4"/>
        <v>0</v>
      </c>
      <c r="G56" s="12">
        <f t="shared" si="1"/>
        <v>977641</v>
      </c>
      <c r="H56" s="19">
        <f t="shared" si="3"/>
        <v>1</v>
      </c>
      <c r="I56" s="20">
        <f t="shared" si="2"/>
        <v>2.8186368980296446</v>
      </c>
    </row>
    <row r="57" spans="1:9" ht="12.75">
      <c r="A57" s="18">
        <v>9507</v>
      </c>
      <c r="B57" s="12" t="s">
        <v>59</v>
      </c>
      <c r="C57" s="18">
        <v>-805967</v>
      </c>
      <c r="D57" s="18">
        <v>0</v>
      </c>
      <c r="E57" s="18">
        <v>-728173</v>
      </c>
      <c r="F57" s="12">
        <f t="shared" si="4"/>
        <v>-728173</v>
      </c>
      <c r="G57" s="12">
        <f t="shared" si="1"/>
        <v>77794</v>
      </c>
      <c r="H57" s="19" t="e">
        <f t="shared" si="3"/>
        <v>#DIV/0!</v>
      </c>
      <c r="I57" s="20">
        <f t="shared" si="2"/>
        <v>0.9034774376618397</v>
      </c>
    </row>
    <row r="58" spans="1:9" ht="12.75">
      <c r="A58" s="18" t="s">
        <v>61</v>
      </c>
      <c r="B58" s="14"/>
      <c r="C58" s="18">
        <f>SUM(C7+C13+C43+C47+C50)</f>
        <v>4634478</v>
      </c>
      <c r="D58" s="18">
        <f>SUM(D7+D13+D43+D47+D50)</f>
        <v>10799755</v>
      </c>
      <c r="E58" s="18">
        <f>SUM(E7+E13+E43+E47+E50)</f>
        <v>4759745</v>
      </c>
      <c r="F58" s="12">
        <f t="shared" si="4"/>
        <v>-6040010</v>
      </c>
      <c r="G58" s="12">
        <f t="shared" si="1"/>
        <v>125267</v>
      </c>
      <c r="H58" s="19">
        <f t="shared" si="3"/>
        <v>0.4407271276061355</v>
      </c>
      <c r="I58" s="20">
        <f t="shared" si="2"/>
        <v>1.0270293655509855</v>
      </c>
    </row>
  </sheetData>
  <sheetProtection/>
  <mergeCells count="2">
    <mergeCell ref="A2:A4"/>
    <mergeCell ref="B2:B4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I51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7.7109375" style="0" customWidth="1"/>
    <col min="4" max="4" width="7.8515625" style="0" customWidth="1"/>
    <col min="5" max="6" width="8.140625" style="0" customWidth="1"/>
    <col min="7" max="7" width="5.8515625" style="0" customWidth="1"/>
    <col min="8" max="8" width="6.421875" style="0" customWidth="1"/>
    <col min="9" max="9" width="6.85156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40633</v>
      </c>
      <c r="D5" s="27">
        <v>40999</v>
      </c>
      <c r="E5" s="27">
        <v>40999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2323376</v>
      </c>
      <c r="D7" s="18">
        <f>SUM(D8:D11)</f>
        <v>7500082</v>
      </c>
      <c r="E7" s="18">
        <f>SUM(E8:E11)</f>
        <v>2415336</v>
      </c>
      <c r="F7" s="18">
        <f>E7-D7</f>
        <v>-5084746</v>
      </c>
      <c r="G7" s="18">
        <f aca="true" t="shared" si="0" ref="G7:G51">E7-C7</f>
        <v>91960</v>
      </c>
      <c r="H7" s="19">
        <f>E7/D7</f>
        <v>0.32204127901534946</v>
      </c>
      <c r="I7" s="19">
        <f aca="true" t="shared" si="1" ref="I7:I51">E7/C7</f>
        <v>1.0395803348231194</v>
      </c>
    </row>
    <row r="8" spans="1:9" ht="12.75">
      <c r="A8" s="14">
        <v>3111</v>
      </c>
      <c r="B8" s="14" t="s">
        <v>100</v>
      </c>
      <c r="C8" s="14">
        <v>1758821</v>
      </c>
      <c r="D8" s="14">
        <v>6161163</v>
      </c>
      <c r="E8" s="14">
        <v>1844121</v>
      </c>
      <c r="F8" s="14">
        <f aca="true" t="shared" si="2" ref="F8:F51">E8-D8</f>
        <v>-4317042</v>
      </c>
      <c r="G8" s="14">
        <f t="shared" si="0"/>
        <v>85300</v>
      </c>
      <c r="H8" s="20">
        <f aca="true" t="shared" si="3" ref="H8:H51">E8/D8</f>
        <v>0.29931378215444066</v>
      </c>
      <c r="I8" s="20">
        <f t="shared" si="1"/>
        <v>1.0484983975060567</v>
      </c>
    </row>
    <row r="9" spans="1:9" ht="12.75">
      <c r="A9" s="14">
        <v>3112</v>
      </c>
      <c r="B9" s="14" t="s">
        <v>17</v>
      </c>
      <c r="C9" s="14">
        <v>541575</v>
      </c>
      <c r="D9" s="14">
        <v>1065600</v>
      </c>
      <c r="E9" s="14">
        <v>541575</v>
      </c>
      <c r="F9" s="14">
        <f t="shared" si="2"/>
        <v>-524025</v>
      </c>
      <c r="G9" s="14">
        <f t="shared" si="0"/>
        <v>0</v>
      </c>
      <c r="H9" s="20">
        <f t="shared" si="3"/>
        <v>0.5082347972972973</v>
      </c>
      <c r="I9" s="20">
        <f t="shared" si="1"/>
        <v>1</v>
      </c>
    </row>
    <row r="10" spans="1:9" ht="12.75">
      <c r="A10" s="14">
        <v>3113</v>
      </c>
      <c r="B10" s="14" t="s">
        <v>86</v>
      </c>
      <c r="C10" s="14">
        <v>0</v>
      </c>
      <c r="D10" s="14">
        <v>230800</v>
      </c>
      <c r="E10" s="14">
        <v>0</v>
      </c>
      <c r="F10" s="14">
        <f t="shared" si="2"/>
        <v>-230800</v>
      </c>
      <c r="G10" s="14">
        <f t="shared" si="0"/>
        <v>0</v>
      </c>
      <c r="H10" s="20">
        <f t="shared" si="3"/>
        <v>0</v>
      </c>
      <c r="I10" s="19" t="e">
        <f t="shared" si="1"/>
        <v>#DIV/0!</v>
      </c>
    </row>
    <row r="11" spans="1:9" ht="12.75">
      <c r="A11" s="14">
        <v>3128</v>
      </c>
      <c r="B11" s="14" t="s">
        <v>80</v>
      </c>
      <c r="C11" s="14">
        <v>22980</v>
      </c>
      <c r="D11" s="14">
        <v>42519</v>
      </c>
      <c r="E11" s="14">
        <v>29640</v>
      </c>
      <c r="F11" s="14">
        <f t="shared" si="2"/>
        <v>-12879</v>
      </c>
      <c r="G11" s="14">
        <f t="shared" si="0"/>
        <v>6660</v>
      </c>
      <c r="H11" s="20">
        <f t="shared" si="3"/>
        <v>0.6971001199463769</v>
      </c>
      <c r="I11" s="19">
        <f t="shared" si="1"/>
        <v>1.2898172323759791</v>
      </c>
    </row>
    <row r="12" spans="1:9" ht="12.75">
      <c r="A12" s="18" t="s">
        <v>24</v>
      </c>
      <c r="B12" s="12" t="s">
        <v>25</v>
      </c>
      <c r="C12" s="18">
        <f>SUM(C13+C21)</f>
        <v>358828</v>
      </c>
      <c r="D12" s="18">
        <f>SUM(D13+D21)</f>
        <v>1881797</v>
      </c>
      <c r="E12" s="18">
        <f>SUM(E13+E21)</f>
        <v>378680</v>
      </c>
      <c r="F12" s="14">
        <f t="shared" si="2"/>
        <v>-1503117</v>
      </c>
      <c r="G12" s="14">
        <f t="shared" si="0"/>
        <v>19852</v>
      </c>
      <c r="H12" s="20">
        <f t="shared" si="3"/>
        <v>0.2012331829628807</v>
      </c>
      <c r="I12" s="19">
        <f t="shared" si="1"/>
        <v>1.0553245566120815</v>
      </c>
    </row>
    <row r="13" spans="1:9" ht="12.75">
      <c r="A13" s="14"/>
      <c r="B13" s="12" t="s">
        <v>26</v>
      </c>
      <c r="C13" s="18">
        <f>SUM(C14:C20)</f>
        <v>122537</v>
      </c>
      <c r="D13" s="18">
        <f>SUM(D14:D20)</f>
        <v>711800</v>
      </c>
      <c r="E13" s="18">
        <f>SUM(E14:E20)</f>
        <v>152399</v>
      </c>
      <c r="F13" s="14">
        <f t="shared" si="2"/>
        <v>-559401</v>
      </c>
      <c r="G13" s="14">
        <f t="shared" si="0"/>
        <v>29862</v>
      </c>
      <c r="H13" s="20">
        <f t="shared" si="3"/>
        <v>0.21410368080921607</v>
      </c>
      <c r="I13" s="19">
        <f t="shared" si="1"/>
        <v>1.2436978218823702</v>
      </c>
    </row>
    <row r="14" spans="1:9" ht="12.75">
      <c r="A14" s="14">
        <v>103</v>
      </c>
      <c r="B14" s="15" t="s">
        <v>27</v>
      </c>
      <c r="C14" s="14">
        <v>9060</v>
      </c>
      <c r="D14" s="14">
        <v>27000</v>
      </c>
      <c r="E14" s="14">
        <v>7688</v>
      </c>
      <c r="F14" s="14">
        <f t="shared" si="2"/>
        <v>-19312</v>
      </c>
      <c r="G14" s="14">
        <f t="shared" si="0"/>
        <v>-1372</v>
      </c>
      <c r="H14" s="20">
        <f t="shared" si="3"/>
        <v>0.28474074074074074</v>
      </c>
      <c r="I14" s="20">
        <f t="shared" si="1"/>
        <v>0.8485651214128035</v>
      </c>
    </row>
    <row r="15" spans="1:9" ht="12.75">
      <c r="A15" s="14">
        <v>1301</v>
      </c>
      <c r="B15" s="15" t="s">
        <v>28</v>
      </c>
      <c r="C15" s="14">
        <v>42655</v>
      </c>
      <c r="D15" s="14">
        <v>196350</v>
      </c>
      <c r="E15" s="14">
        <v>26112</v>
      </c>
      <c r="F15" s="14">
        <f t="shared" si="2"/>
        <v>-170238</v>
      </c>
      <c r="G15" s="14">
        <f t="shared" si="0"/>
        <v>-16543</v>
      </c>
      <c r="H15" s="20">
        <f t="shared" si="3"/>
        <v>0.132987012987013</v>
      </c>
      <c r="I15" s="20">
        <f t="shared" si="1"/>
        <v>0.612167389520572</v>
      </c>
    </row>
    <row r="16" spans="1:9" ht="12.75">
      <c r="A16" s="14">
        <v>1302</v>
      </c>
      <c r="B16" s="15" t="s">
        <v>104</v>
      </c>
      <c r="C16" s="14">
        <v>174</v>
      </c>
      <c r="D16" s="14">
        <v>0</v>
      </c>
      <c r="E16" s="14">
        <v>0</v>
      </c>
      <c r="F16" s="14">
        <f t="shared" si="2"/>
        <v>0</v>
      </c>
      <c r="G16" s="14">
        <f t="shared" si="0"/>
        <v>-174</v>
      </c>
      <c r="H16" s="20" t="e">
        <f t="shared" si="3"/>
        <v>#DIV/0!</v>
      </c>
      <c r="I16" s="20">
        <f t="shared" si="1"/>
        <v>0</v>
      </c>
    </row>
    <row r="17" spans="1:9" ht="12.75">
      <c r="A17" s="14">
        <v>1303</v>
      </c>
      <c r="B17" s="15" t="s">
        <v>29</v>
      </c>
      <c r="C17" s="14">
        <v>53907</v>
      </c>
      <c r="D17" s="14">
        <v>298604</v>
      </c>
      <c r="E17" s="14">
        <v>64613</v>
      </c>
      <c r="F17" s="14">
        <f t="shared" si="2"/>
        <v>-233991</v>
      </c>
      <c r="G17" s="14">
        <f t="shared" si="0"/>
        <v>10706</v>
      </c>
      <c r="H17" s="20">
        <f t="shared" si="3"/>
        <v>0.21638357155295979</v>
      </c>
      <c r="I17" s="20">
        <f t="shared" si="1"/>
        <v>1.1986012948225648</v>
      </c>
    </row>
    <row r="18" spans="1:9" ht="12.75">
      <c r="A18" s="14">
        <v>1304</v>
      </c>
      <c r="B18" s="15" t="s">
        <v>30</v>
      </c>
      <c r="C18" s="14">
        <v>16378</v>
      </c>
      <c r="D18" s="14">
        <v>178800</v>
      </c>
      <c r="E18" s="14">
        <v>43899</v>
      </c>
      <c r="F18" s="14">
        <f t="shared" si="2"/>
        <v>-134901</v>
      </c>
      <c r="G18" s="14">
        <f t="shared" si="0"/>
        <v>27521</v>
      </c>
      <c r="H18" s="20">
        <f t="shared" si="3"/>
        <v>0.24552013422818791</v>
      </c>
      <c r="I18" s="20">
        <f t="shared" si="1"/>
        <v>2.6803639027964343</v>
      </c>
    </row>
    <row r="19" spans="1:9" ht="12.75">
      <c r="A19" s="14">
        <v>1308</v>
      </c>
      <c r="B19" s="15" t="s">
        <v>96</v>
      </c>
      <c r="C19" s="14">
        <v>355</v>
      </c>
      <c r="D19" s="14">
        <v>10046</v>
      </c>
      <c r="E19" s="14">
        <v>10046</v>
      </c>
      <c r="F19" s="14">
        <f t="shared" si="2"/>
        <v>0</v>
      </c>
      <c r="G19" s="14">
        <f t="shared" si="0"/>
        <v>9691</v>
      </c>
      <c r="H19" s="20">
        <f t="shared" si="3"/>
        <v>1</v>
      </c>
      <c r="I19" s="20">
        <f t="shared" si="1"/>
        <v>28.298591549295775</v>
      </c>
    </row>
    <row r="20" spans="1:9" ht="12.75">
      <c r="A20" s="14">
        <v>2000</v>
      </c>
      <c r="B20" s="15" t="s">
        <v>31</v>
      </c>
      <c r="C20" s="14">
        <v>8</v>
      </c>
      <c r="D20" s="14">
        <v>1000</v>
      </c>
      <c r="E20" s="14">
        <v>41</v>
      </c>
      <c r="F20" s="14">
        <f t="shared" si="2"/>
        <v>-959</v>
      </c>
      <c r="G20" s="14">
        <f t="shared" si="0"/>
        <v>33</v>
      </c>
      <c r="H20" s="20">
        <f t="shared" si="3"/>
        <v>0.041</v>
      </c>
      <c r="I20" s="20">
        <f t="shared" si="1"/>
        <v>5.125</v>
      </c>
    </row>
    <row r="21" spans="1:9" ht="12.75">
      <c r="A21" s="14"/>
      <c r="B21" s="12" t="s">
        <v>32</v>
      </c>
      <c r="C21" s="18">
        <f>SUM(C22:C40)</f>
        <v>236291</v>
      </c>
      <c r="D21" s="18">
        <f>SUM(D22:D40)</f>
        <v>1169997</v>
      </c>
      <c r="E21" s="18">
        <f>SUM(E22:E40)</f>
        <v>226281</v>
      </c>
      <c r="F21" s="14">
        <f t="shared" si="2"/>
        <v>-943716</v>
      </c>
      <c r="G21" s="14">
        <f t="shared" si="0"/>
        <v>-10010</v>
      </c>
      <c r="H21" s="20">
        <f t="shared" si="3"/>
        <v>0.19340306000784618</v>
      </c>
      <c r="I21" s="19">
        <f t="shared" si="1"/>
        <v>0.9576369815185513</v>
      </c>
    </row>
    <row r="22" spans="1:9" ht="12.75">
      <c r="A22" s="14">
        <v>2404</v>
      </c>
      <c r="B22" s="14" t="s">
        <v>34</v>
      </c>
      <c r="C22" s="14">
        <v>2999</v>
      </c>
      <c r="D22" s="14">
        <v>50370</v>
      </c>
      <c r="E22" s="14">
        <v>3282</v>
      </c>
      <c r="F22" s="14">
        <f t="shared" si="2"/>
        <v>-47088</v>
      </c>
      <c r="G22" s="14">
        <f t="shared" si="0"/>
        <v>283</v>
      </c>
      <c r="H22" s="20">
        <f t="shared" si="3"/>
        <v>0.06515783204288267</v>
      </c>
      <c r="I22" s="20">
        <f t="shared" si="1"/>
        <v>1.0943647882627543</v>
      </c>
    </row>
    <row r="23" spans="1:9" ht="12.75">
      <c r="A23" s="14">
        <v>2405</v>
      </c>
      <c r="B23" s="14" t="s">
        <v>35</v>
      </c>
      <c r="C23" s="14">
        <v>16616</v>
      </c>
      <c r="D23" s="14">
        <v>86900</v>
      </c>
      <c r="E23" s="14">
        <v>13861</v>
      </c>
      <c r="F23" s="14">
        <f t="shared" si="2"/>
        <v>-73039</v>
      </c>
      <c r="G23" s="14">
        <f t="shared" si="0"/>
        <v>-2755</v>
      </c>
      <c r="H23" s="20">
        <f t="shared" si="3"/>
        <v>0.15950517836593786</v>
      </c>
      <c r="I23" s="20">
        <f t="shared" si="1"/>
        <v>0.8341959557053442</v>
      </c>
    </row>
    <row r="24" spans="1:9" ht="12.75">
      <c r="A24" s="14">
        <v>2406</v>
      </c>
      <c r="B24" s="14" t="s">
        <v>36</v>
      </c>
      <c r="C24" s="14">
        <v>0</v>
      </c>
      <c r="D24" s="14">
        <v>17550</v>
      </c>
      <c r="E24" s="14">
        <v>12526</v>
      </c>
      <c r="F24" s="14">
        <f t="shared" si="2"/>
        <v>-5024</v>
      </c>
      <c r="G24" s="14">
        <f t="shared" si="0"/>
        <v>12526</v>
      </c>
      <c r="H24" s="20">
        <f t="shared" si="3"/>
        <v>0.7137321937321938</v>
      </c>
      <c r="I24" s="20" t="e">
        <f t="shared" si="1"/>
        <v>#DIV/0!</v>
      </c>
    </row>
    <row r="25" spans="1:9" ht="12.75">
      <c r="A25" s="14">
        <v>2408</v>
      </c>
      <c r="B25" s="14" t="s">
        <v>37</v>
      </c>
      <c r="C25" s="14">
        <v>951</v>
      </c>
      <c r="D25" s="14">
        <v>5400</v>
      </c>
      <c r="E25" s="14">
        <v>1596</v>
      </c>
      <c r="F25" s="14">
        <f t="shared" si="2"/>
        <v>-3804</v>
      </c>
      <c r="G25" s="14">
        <f t="shared" si="0"/>
        <v>645</v>
      </c>
      <c r="H25" s="20">
        <f t="shared" si="3"/>
        <v>0.29555555555555557</v>
      </c>
      <c r="I25" s="20">
        <f t="shared" si="1"/>
        <v>1.6782334384858044</v>
      </c>
    </row>
    <row r="26" spans="1:9" ht="12.75">
      <c r="A26" s="14">
        <v>2409</v>
      </c>
      <c r="B26" s="14" t="s">
        <v>101</v>
      </c>
      <c r="C26" s="14">
        <v>2500</v>
      </c>
      <c r="D26" s="14">
        <v>12500</v>
      </c>
      <c r="E26" s="14">
        <v>0</v>
      </c>
      <c r="F26" s="14">
        <f t="shared" si="2"/>
        <v>-12500</v>
      </c>
      <c r="G26" s="14">
        <f t="shared" si="0"/>
        <v>-2500</v>
      </c>
      <c r="H26" s="20">
        <f t="shared" si="3"/>
        <v>0</v>
      </c>
      <c r="I26" s="20">
        <f t="shared" si="1"/>
        <v>0</v>
      </c>
    </row>
    <row r="27" spans="1:9" ht="12.75">
      <c r="A27" s="14">
        <v>2701</v>
      </c>
      <c r="B27" s="14" t="s">
        <v>38</v>
      </c>
      <c r="C27" s="14">
        <v>22419</v>
      </c>
      <c r="D27" s="14">
        <v>119600</v>
      </c>
      <c r="E27" s="14">
        <v>23454</v>
      </c>
      <c r="F27" s="14">
        <f t="shared" si="2"/>
        <v>-96146</v>
      </c>
      <c r="G27" s="14">
        <f t="shared" si="0"/>
        <v>1035</v>
      </c>
      <c r="H27" s="20">
        <f t="shared" si="3"/>
        <v>0.19610367892976588</v>
      </c>
      <c r="I27" s="20">
        <f t="shared" si="1"/>
        <v>1.04616619831393</v>
      </c>
    </row>
    <row r="28" spans="1:9" ht="12.75">
      <c r="A28" s="14">
        <v>2704</v>
      </c>
      <c r="B28" s="14" t="s">
        <v>39</v>
      </c>
      <c r="C28" s="14">
        <v>10779</v>
      </c>
      <c r="D28" s="14">
        <v>55400</v>
      </c>
      <c r="E28" s="14">
        <v>10649</v>
      </c>
      <c r="F28" s="14">
        <f t="shared" si="2"/>
        <v>-44751</v>
      </c>
      <c r="G28" s="14">
        <f t="shared" si="0"/>
        <v>-130</v>
      </c>
      <c r="H28" s="20">
        <f t="shared" si="3"/>
        <v>0.19222021660649818</v>
      </c>
      <c r="I28" s="20">
        <f t="shared" si="1"/>
        <v>0.9879395120141015</v>
      </c>
    </row>
    <row r="29" spans="1:9" ht="12.75">
      <c r="A29" s="14">
        <v>2705</v>
      </c>
      <c r="B29" s="14" t="s">
        <v>85</v>
      </c>
      <c r="C29" s="14">
        <v>2049</v>
      </c>
      <c r="D29" s="14">
        <v>19000</v>
      </c>
      <c r="E29" s="14">
        <v>2056</v>
      </c>
      <c r="F29" s="14">
        <f t="shared" si="2"/>
        <v>-16944</v>
      </c>
      <c r="G29" s="14">
        <f t="shared" si="0"/>
        <v>7</v>
      </c>
      <c r="H29" s="20">
        <f t="shared" si="3"/>
        <v>0.10821052631578948</v>
      </c>
      <c r="I29" s="20">
        <f t="shared" si="1"/>
        <v>1.0034163006344559</v>
      </c>
    </row>
    <row r="30" spans="1:9" ht="12.75">
      <c r="A30" s="14">
        <v>2707</v>
      </c>
      <c r="B30" s="14" t="s">
        <v>41</v>
      </c>
      <c r="C30" s="14">
        <v>149424</v>
      </c>
      <c r="D30" s="14">
        <v>491700</v>
      </c>
      <c r="E30" s="14">
        <v>88082</v>
      </c>
      <c r="F30" s="14">
        <f t="shared" si="2"/>
        <v>-403618</v>
      </c>
      <c r="G30" s="14">
        <f t="shared" si="0"/>
        <v>-61342</v>
      </c>
      <c r="H30" s="20">
        <f t="shared" si="3"/>
        <v>0.1791376855806386</v>
      </c>
      <c r="I30" s="20">
        <f t="shared" si="1"/>
        <v>0.5894769247242746</v>
      </c>
    </row>
    <row r="31" spans="1:9" ht="12.75">
      <c r="A31" s="14">
        <v>2710</v>
      </c>
      <c r="B31" s="14" t="s">
        <v>42</v>
      </c>
      <c r="C31" s="14">
        <v>17036</v>
      </c>
      <c r="D31" s="14">
        <v>133800</v>
      </c>
      <c r="E31" s="14">
        <v>32811</v>
      </c>
      <c r="F31" s="14">
        <f t="shared" si="2"/>
        <v>-100989</v>
      </c>
      <c r="G31" s="14">
        <f t="shared" si="0"/>
        <v>15775</v>
      </c>
      <c r="H31" s="20">
        <f t="shared" si="3"/>
        <v>0.24522421524663676</v>
      </c>
      <c r="I31" s="20">
        <f t="shared" si="1"/>
        <v>1.9259802770603427</v>
      </c>
    </row>
    <row r="32" spans="1:9" ht="12.75">
      <c r="A32" s="14">
        <v>2711</v>
      </c>
      <c r="B32" s="14" t="s">
        <v>63</v>
      </c>
      <c r="C32" s="14">
        <v>9233</v>
      </c>
      <c r="D32" s="14">
        <v>56700</v>
      </c>
      <c r="E32" s="14">
        <v>11890</v>
      </c>
      <c r="F32" s="14">
        <f t="shared" si="2"/>
        <v>-44810</v>
      </c>
      <c r="G32" s="14">
        <f t="shared" si="0"/>
        <v>2657</v>
      </c>
      <c r="H32" s="20">
        <f t="shared" si="3"/>
        <v>0.20970017636684304</v>
      </c>
      <c r="I32" s="20">
        <f t="shared" si="1"/>
        <v>1.2877721217372469</v>
      </c>
    </row>
    <row r="33" spans="1:9" ht="12.75">
      <c r="A33" s="14">
        <v>2729</v>
      </c>
      <c r="B33" s="14" t="s">
        <v>43</v>
      </c>
      <c r="C33" s="14">
        <v>246</v>
      </c>
      <c r="D33" s="14">
        <v>800</v>
      </c>
      <c r="E33" s="14">
        <v>0</v>
      </c>
      <c r="F33" s="14">
        <f t="shared" si="2"/>
        <v>-800</v>
      </c>
      <c r="G33" s="14">
        <f t="shared" si="0"/>
        <v>-246</v>
      </c>
      <c r="H33" s="20">
        <f t="shared" si="3"/>
        <v>0</v>
      </c>
      <c r="I33" s="20">
        <f t="shared" si="1"/>
        <v>0</v>
      </c>
    </row>
    <row r="34" spans="1:9" ht="12.75">
      <c r="A34" s="14">
        <v>2802</v>
      </c>
      <c r="B34" s="14" t="s">
        <v>44</v>
      </c>
      <c r="C34" s="14">
        <v>2019</v>
      </c>
      <c r="D34" s="14">
        <v>19050</v>
      </c>
      <c r="E34" s="14">
        <v>1184</v>
      </c>
      <c r="F34" s="14">
        <f t="shared" si="2"/>
        <v>-17866</v>
      </c>
      <c r="G34" s="14">
        <f t="shared" si="0"/>
        <v>-835</v>
      </c>
      <c r="H34" s="20">
        <f t="shared" si="3"/>
        <v>0.06215223097112861</v>
      </c>
      <c r="I34" s="20">
        <f t="shared" si="1"/>
        <v>0.5864289252105003</v>
      </c>
    </row>
    <row r="35" spans="1:9" ht="12.75">
      <c r="A35" s="14">
        <v>3619</v>
      </c>
      <c r="B35" s="14" t="s">
        <v>33</v>
      </c>
      <c r="C35" s="14">
        <v>260</v>
      </c>
      <c r="D35" s="14">
        <v>6800</v>
      </c>
      <c r="E35" s="14">
        <v>0</v>
      </c>
      <c r="F35" s="14">
        <f t="shared" si="2"/>
        <v>-6800</v>
      </c>
      <c r="G35" s="14">
        <f t="shared" si="0"/>
        <v>-260</v>
      </c>
      <c r="H35" s="20">
        <f t="shared" si="3"/>
        <v>0</v>
      </c>
      <c r="I35" s="20">
        <f t="shared" si="1"/>
        <v>0</v>
      </c>
    </row>
    <row r="36" spans="1:9" ht="12.75">
      <c r="A36" s="14">
        <v>3701</v>
      </c>
      <c r="B36" s="14" t="s">
        <v>73</v>
      </c>
      <c r="C36" s="14">
        <v>-14698</v>
      </c>
      <c r="D36" s="14">
        <v>-59500</v>
      </c>
      <c r="E36" s="14">
        <v>-12316</v>
      </c>
      <c r="F36" s="14">
        <f t="shared" si="2"/>
        <v>47184</v>
      </c>
      <c r="G36" s="14">
        <f t="shared" si="0"/>
        <v>2382</v>
      </c>
      <c r="H36" s="20">
        <f t="shared" si="3"/>
        <v>0.20699159663865546</v>
      </c>
      <c r="I36" s="20">
        <f t="shared" si="1"/>
        <v>0.837937134303987</v>
      </c>
    </row>
    <row r="37" spans="1:9" ht="12.75">
      <c r="A37" s="14">
        <v>3702</v>
      </c>
      <c r="B37" s="14" t="s">
        <v>82</v>
      </c>
      <c r="C37" s="14">
        <v>-683</v>
      </c>
      <c r="D37" s="14">
        <v>-500</v>
      </c>
      <c r="E37" s="14">
        <v>-417</v>
      </c>
      <c r="F37" s="14">
        <f t="shared" si="2"/>
        <v>83</v>
      </c>
      <c r="G37" s="14">
        <f t="shared" si="0"/>
        <v>266</v>
      </c>
      <c r="H37" s="20">
        <f t="shared" si="3"/>
        <v>0.834</v>
      </c>
      <c r="I37" s="20">
        <f t="shared" si="1"/>
        <v>0.6105417276720352</v>
      </c>
    </row>
    <row r="38" spans="1:9" ht="12.75">
      <c r="A38" s="14">
        <v>4030</v>
      </c>
      <c r="B38" s="14" t="s">
        <v>90</v>
      </c>
      <c r="C38" s="14">
        <v>2681</v>
      </c>
      <c r="D38" s="14">
        <v>0</v>
      </c>
      <c r="E38" s="14">
        <v>0</v>
      </c>
      <c r="F38" s="14">
        <f t="shared" si="2"/>
        <v>0</v>
      </c>
      <c r="G38" s="14">
        <f t="shared" si="0"/>
        <v>-2681</v>
      </c>
      <c r="H38" s="20" t="e">
        <f t="shared" si="3"/>
        <v>#DIV/0!</v>
      </c>
      <c r="I38" s="20">
        <f t="shared" si="1"/>
        <v>0</v>
      </c>
    </row>
    <row r="39" spans="1:9" ht="12.75">
      <c r="A39" s="14">
        <v>4040</v>
      </c>
      <c r="B39" s="14" t="s">
        <v>47</v>
      </c>
      <c r="C39" s="14">
        <v>10920</v>
      </c>
      <c r="D39" s="14">
        <v>50000</v>
      </c>
      <c r="E39" s="14">
        <v>0</v>
      </c>
      <c r="F39" s="14">
        <f t="shared" si="2"/>
        <v>-50000</v>
      </c>
      <c r="G39" s="14">
        <f t="shared" si="0"/>
        <v>-10920</v>
      </c>
      <c r="H39" s="20">
        <f t="shared" si="3"/>
        <v>0</v>
      </c>
      <c r="I39" s="20">
        <f t="shared" si="1"/>
        <v>0</v>
      </c>
    </row>
    <row r="40" spans="1:9" ht="12.75">
      <c r="A40" s="14">
        <v>4100</v>
      </c>
      <c r="B40" s="14" t="s">
        <v>50</v>
      </c>
      <c r="C40" s="14">
        <v>1540</v>
      </c>
      <c r="D40" s="14">
        <v>104427</v>
      </c>
      <c r="E40" s="14">
        <v>37623</v>
      </c>
      <c r="F40" s="14">
        <f t="shared" si="2"/>
        <v>-66804</v>
      </c>
      <c r="G40" s="14">
        <f t="shared" si="0"/>
        <v>36083</v>
      </c>
      <c r="H40" s="20">
        <f t="shared" si="3"/>
        <v>0.3602803872561694</v>
      </c>
      <c r="I40" s="20">
        <f t="shared" si="1"/>
        <v>24.43051948051948</v>
      </c>
    </row>
    <row r="41" spans="1:9" ht="12.75">
      <c r="A41" s="18" t="s">
        <v>52</v>
      </c>
      <c r="B41" s="12" t="s">
        <v>53</v>
      </c>
      <c r="C41" s="18">
        <f>SUM(C42:C44)</f>
        <v>66519</v>
      </c>
      <c r="D41" s="18">
        <f>SUM(D42:D44)</f>
        <v>57559</v>
      </c>
      <c r="E41" s="18">
        <f>SUM(E42:E44)</f>
        <v>56710</v>
      </c>
      <c r="F41" s="14">
        <f t="shared" si="2"/>
        <v>-849</v>
      </c>
      <c r="G41" s="14">
        <f t="shared" si="0"/>
        <v>-9809</v>
      </c>
      <c r="H41" s="20">
        <f t="shared" si="3"/>
        <v>0.9852499174759811</v>
      </c>
      <c r="I41" s="19">
        <f t="shared" si="1"/>
        <v>0.8525383724950766</v>
      </c>
    </row>
    <row r="42" spans="1:9" ht="12.75">
      <c r="A42" s="14">
        <v>6101</v>
      </c>
      <c r="B42" s="14" t="s">
        <v>75</v>
      </c>
      <c r="C42" s="14">
        <v>250</v>
      </c>
      <c r="D42" s="14">
        <v>1546</v>
      </c>
      <c r="E42" s="14">
        <v>1546</v>
      </c>
      <c r="F42" s="14">
        <f t="shared" si="2"/>
        <v>0</v>
      </c>
      <c r="G42" s="14">
        <f t="shared" si="0"/>
        <v>1296</v>
      </c>
      <c r="H42" s="20">
        <f t="shared" si="3"/>
        <v>1</v>
      </c>
      <c r="I42" s="20">
        <f t="shared" si="1"/>
        <v>6.184</v>
      </c>
    </row>
    <row r="43" spans="1:9" ht="12.75">
      <c r="A43" s="14">
        <v>6105</v>
      </c>
      <c r="B43" s="14" t="s">
        <v>55</v>
      </c>
      <c r="C43" s="14">
        <v>66269</v>
      </c>
      <c r="D43" s="14">
        <v>56013</v>
      </c>
      <c r="E43" s="14">
        <v>56013</v>
      </c>
      <c r="F43" s="14">
        <f t="shared" si="2"/>
        <v>0</v>
      </c>
      <c r="G43" s="14">
        <f t="shared" si="0"/>
        <v>-10256</v>
      </c>
      <c r="H43" s="20">
        <f t="shared" si="3"/>
        <v>1</v>
      </c>
      <c r="I43" s="20">
        <f t="shared" si="1"/>
        <v>0.8452368377371018</v>
      </c>
    </row>
    <row r="44" spans="1:9" ht="12.75">
      <c r="A44" s="14">
        <v>6202</v>
      </c>
      <c r="B44" s="14" t="s">
        <v>92</v>
      </c>
      <c r="C44" s="14">
        <v>0</v>
      </c>
      <c r="D44" s="14">
        <v>0</v>
      </c>
      <c r="E44" s="14">
        <v>-849</v>
      </c>
      <c r="F44" s="14">
        <f t="shared" si="2"/>
        <v>-849</v>
      </c>
      <c r="G44" s="14">
        <f t="shared" si="0"/>
        <v>-849</v>
      </c>
      <c r="H44" s="20" t="e">
        <f t="shared" si="3"/>
        <v>#DIV/0!</v>
      </c>
      <c r="I44" s="20" t="e">
        <f t="shared" si="1"/>
        <v>#DIV/0!</v>
      </c>
    </row>
    <row r="45" spans="1:9" ht="12.75">
      <c r="A45" s="12" t="s">
        <v>67</v>
      </c>
      <c r="B45" s="12" t="s">
        <v>102</v>
      </c>
      <c r="C45" s="12">
        <f>SUM(C46+C47)</f>
        <v>-13406</v>
      </c>
      <c r="D45" s="12">
        <f>SUM(D46+D47)</f>
        <v>533787</v>
      </c>
      <c r="E45" s="12">
        <f>SUM(E46+E47)</f>
        <v>22625</v>
      </c>
      <c r="F45" s="14">
        <f t="shared" si="2"/>
        <v>-511162</v>
      </c>
      <c r="G45" s="14">
        <f t="shared" si="0"/>
        <v>36031</v>
      </c>
      <c r="H45" s="20">
        <f t="shared" si="3"/>
        <v>0.04238582056138497</v>
      </c>
      <c r="I45" s="33">
        <f t="shared" si="1"/>
        <v>-1.6876771594808295</v>
      </c>
    </row>
    <row r="46" spans="1:9" ht="12.75">
      <c r="A46" s="14">
        <v>7621</v>
      </c>
      <c r="B46" s="14" t="s">
        <v>94</v>
      </c>
      <c r="C46" s="14">
        <v>-50260</v>
      </c>
      <c r="D46" s="14">
        <v>0</v>
      </c>
      <c r="E46" s="14">
        <v>-47622</v>
      </c>
      <c r="F46" s="14">
        <f t="shared" si="2"/>
        <v>-47622</v>
      </c>
      <c r="G46" s="14">
        <f t="shared" si="0"/>
        <v>2638</v>
      </c>
      <c r="H46" s="20" t="e">
        <f t="shared" si="3"/>
        <v>#DIV/0!</v>
      </c>
      <c r="I46" s="20">
        <f>E46/C46</f>
        <v>0.9475129327497015</v>
      </c>
    </row>
    <row r="47" spans="1:9" ht="12.75">
      <c r="A47" s="14">
        <v>7622</v>
      </c>
      <c r="B47" s="14" t="s">
        <v>95</v>
      </c>
      <c r="C47" s="14">
        <v>36854</v>
      </c>
      <c r="D47" s="14">
        <v>533787</v>
      </c>
      <c r="E47" s="14">
        <v>70247</v>
      </c>
      <c r="F47" s="14">
        <f t="shared" si="2"/>
        <v>-463540</v>
      </c>
      <c r="G47" s="14">
        <f t="shared" si="0"/>
        <v>33393</v>
      </c>
      <c r="H47" s="20">
        <f t="shared" si="3"/>
        <v>0.13160118174477836</v>
      </c>
      <c r="I47" s="20">
        <f>E47/C47</f>
        <v>1.9060888913008085</v>
      </c>
    </row>
    <row r="48" spans="1:9" ht="12.75">
      <c r="A48" s="12" t="s">
        <v>57</v>
      </c>
      <c r="B48" s="12" t="s">
        <v>97</v>
      </c>
      <c r="C48" s="12">
        <v>80191</v>
      </c>
      <c r="D48" s="12">
        <v>-913659</v>
      </c>
      <c r="E48" s="12">
        <v>-21767</v>
      </c>
      <c r="F48" s="14">
        <f t="shared" si="2"/>
        <v>891892</v>
      </c>
      <c r="G48" s="14">
        <f t="shared" si="0"/>
        <v>-101958</v>
      </c>
      <c r="H48" s="20">
        <f t="shared" si="3"/>
        <v>0.023823986848485048</v>
      </c>
      <c r="I48" s="20">
        <f>E48/C48</f>
        <v>-0.27143943834096096</v>
      </c>
    </row>
    <row r="49" spans="1:9" ht="12.75">
      <c r="A49" s="18" t="s">
        <v>69</v>
      </c>
      <c r="B49" s="12" t="s">
        <v>58</v>
      </c>
      <c r="C49" s="18">
        <v>537568</v>
      </c>
      <c r="D49" s="18">
        <v>1515209</v>
      </c>
      <c r="E49" s="18">
        <v>1515209</v>
      </c>
      <c r="F49" s="14">
        <f t="shared" si="2"/>
        <v>0</v>
      </c>
      <c r="G49" s="14">
        <f t="shared" si="0"/>
        <v>977641</v>
      </c>
      <c r="H49" s="20">
        <f t="shared" si="3"/>
        <v>1</v>
      </c>
      <c r="I49" s="19">
        <f t="shared" si="1"/>
        <v>2.8186368980296446</v>
      </c>
    </row>
    <row r="50" spans="1:9" ht="12.75">
      <c r="A50" s="18" t="s">
        <v>103</v>
      </c>
      <c r="B50" s="12" t="s">
        <v>59</v>
      </c>
      <c r="C50" s="18">
        <v>-936009</v>
      </c>
      <c r="D50" s="18">
        <v>0</v>
      </c>
      <c r="E50" s="18">
        <v>-1913008</v>
      </c>
      <c r="F50" s="14">
        <f t="shared" si="2"/>
        <v>-1913008</v>
      </c>
      <c r="G50" s="25">
        <f t="shared" si="0"/>
        <v>-976999</v>
      </c>
      <c r="H50" s="35" t="e">
        <f t="shared" si="3"/>
        <v>#DIV/0!</v>
      </c>
      <c r="I50" s="19">
        <f t="shared" si="1"/>
        <v>2.043792313962793</v>
      </c>
    </row>
    <row r="51" spans="1:9" ht="12.75">
      <c r="A51" s="18" t="s">
        <v>61</v>
      </c>
      <c r="B51" s="14"/>
      <c r="C51" s="18">
        <f>SUM(C7+C50+C12+C41+C45+C48+C49)</f>
        <v>2417067</v>
      </c>
      <c r="D51" s="18">
        <f>SUM(D7+D50+D12+D41+D45+D48+D49)</f>
        <v>10574775</v>
      </c>
      <c r="E51" s="18">
        <f>SUM(E7+E12+E41+E45+E48+E49+E50)</f>
        <v>2453785</v>
      </c>
      <c r="F51" s="14">
        <f t="shared" si="2"/>
        <v>-8120990</v>
      </c>
      <c r="G51" s="14">
        <f t="shared" si="0"/>
        <v>36718</v>
      </c>
      <c r="H51" s="20">
        <f t="shared" si="3"/>
        <v>0.23204134366925064</v>
      </c>
      <c r="I51" s="37">
        <f t="shared" si="1"/>
        <v>1.0151911386817163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7">
      <selection activeCell="A1" sqref="A1:I60"/>
    </sheetView>
  </sheetViews>
  <sheetFormatPr defaultColWidth="9.140625" defaultRowHeight="12.75"/>
  <cols>
    <col min="1" max="1" width="4.421875" style="0" customWidth="1"/>
    <col min="2" max="2" width="28.00390625" style="0" customWidth="1"/>
    <col min="3" max="3" width="8.7109375" style="0" customWidth="1"/>
    <col min="4" max="4" width="8.421875" style="0" customWidth="1"/>
    <col min="5" max="5" width="8.8515625" style="0" customWidth="1"/>
    <col min="6" max="6" width="7.421875" style="0" customWidth="1"/>
    <col min="7" max="7" width="6.8515625" style="0" customWidth="1"/>
    <col min="8" max="8" width="7.57421875" style="0" customWidth="1"/>
    <col min="9" max="9" width="7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40908</v>
      </c>
      <c r="D5" s="27">
        <v>40908</v>
      </c>
      <c r="E5" s="27">
        <v>40908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7682399</v>
      </c>
      <c r="D7" s="18">
        <f>SUM(D8:D13)</f>
        <v>8690916</v>
      </c>
      <c r="E7" s="18">
        <f>SUM(E8:E13)</f>
        <v>8690916</v>
      </c>
      <c r="F7" s="18">
        <f>E7-D7</f>
        <v>0</v>
      </c>
      <c r="G7" s="18">
        <f aca="true" t="shared" si="0" ref="G7:G60">E7-C7</f>
        <v>1008517</v>
      </c>
      <c r="H7" s="19">
        <f>E7/D7</f>
        <v>1</v>
      </c>
      <c r="I7" s="19">
        <f aca="true" t="shared" si="1" ref="I7:I60">E7/C7</f>
        <v>1.1312763109544297</v>
      </c>
    </row>
    <row r="8" spans="1:9" ht="12.75">
      <c r="A8" s="14">
        <v>3111</v>
      </c>
      <c r="B8" s="14" t="s">
        <v>100</v>
      </c>
      <c r="C8" s="14">
        <v>5930820</v>
      </c>
      <c r="D8" s="14">
        <v>6149914</v>
      </c>
      <c r="E8" s="14">
        <v>6149914</v>
      </c>
      <c r="F8" s="14">
        <f aca="true" t="shared" si="2" ref="F8:F60">E8-D8</f>
        <v>0</v>
      </c>
      <c r="G8" s="14">
        <f t="shared" si="0"/>
        <v>219094</v>
      </c>
      <c r="H8" s="20">
        <f aca="true" t="shared" si="3" ref="H8:H60">E8/D8</f>
        <v>1</v>
      </c>
      <c r="I8" s="20">
        <f t="shared" si="1"/>
        <v>1.0369416033533305</v>
      </c>
    </row>
    <row r="9" spans="1:9" ht="12.75">
      <c r="A9" s="14">
        <v>3112</v>
      </c>
      <c r="B9" s="14" t="s">
        <v>17</v>
      </c>
      <c r="C9" s="14">
        <v>818800</v>
      </c>
      <c r="D9" s="14">
        <v>1065600</v>
      </c>
      <c r="E9" s="14">
        <v>1065600</v>
      </c>
      <c r="F9" s="14">
        <f t="shared" si="2"/>
        <v>0</v>
      </c>
      <c r="G9" s="14">
        <f t="shared" si="0"/>
        <v>246800</v>
      </c>
      <c r="H9" s="20">
        <f t="shared" si="3"/>
        <v>1</v>
      </c>
      <c r="I9" s="20">
        <f t="shared" si="1"/>
        <v>1.3014167073766487</v>
      </c>
    </row>
    <row r="10" spans="1:9" ht="12.75">
      <c r="A10" s="14">
        <v>3113</v>
      </c>
      <c r="B10" s="14" t="s">
        <v>86</v>
      </c>
      <c r="C10" s="14">
        <v>232100</v>
      </c>
      <c r="D10" s="14">
        <v>1365355</v>
      </c>
      <c r="E10" s="14">
        <v>1365355</v>
      </c>
      <c r="F10" s="14">
        <f t="shared" si="2"/>
        <v>0</v>
      </c>
      <c r="G10" s="14">
        <f t="shared" si="0"/>
        <v>1133255</v>
      </c>
      <c r="H10" s="20">
        <f t="shared" si="3"/>
        <v>1</v>
      </c>
      <c r="I10" s="19">
        <f t="shared" si="1"/>
        <v>5.882615252046532</v>
      </c>
    </row>
    <row r="11" spans="1:9" ht="12.75">
      <c r="A11" s="14">
        <v>3128</v>
      </c>
      <c r="B11" s="14" t="s">
        <v>80</v>
      </c>
      <c r="C11" s="14">
        <v>80326</v>
      </c>
      <c r="D11" s="14">
        <v>65165</v>
      </c>
      <c r="E11" s="14">
        <v>65165</v>
      </c>
      <c r="F11" s="14">
        <f t="shared" si="2"/>
        <v>0</v>
      </c>
      <c r="G11" s="14">
        <f t="shared" si="0"/>
        <v>-15161</v>
      </c>
      <c r="H11" s="20">
        <f t="shared" si="3"/>
        <v>1</v>
      </c>
      <c r="I11" s="19">
        <f t="shared" si="1"/>
        <v>0.8112566292358638</v>
      </c>
    </row>
    <row r="12" spans="1:9" ht="12.75">
      <c r="A12" s="14">
        <v>3120</v>
      </c>
      <c r="B12" s="14" t="s">
        <v>99</v>
      </c>
      <c r="C12" s="14">
        <v>-1005</v>
      </c>
      <c r="D12" s="14">
        <v>0</v>
      </c>
      <c r="E12" s="14">
        <v>0</v>
      </c>
      <c r="F12" s="14">
        <f t="shared" si="2"/>
        <v>0</v>
      </c>
      <c r="G12" s="14">
        <f t="shared" si="0"/>
        <v>1005</v>
      </c>
      <c r="H12" s="20" t="e">
        <f t="shared" si="3"/>
        <v>#DIV/0!</v>
      </c>
      <c r="I12" s="19">
        <f t="shared" si="1"/>
        <v>0</v>
      </c>
    </row>
    <row r="13" spans="1:9" ht="12.75">
      <c r="A13" s="14">
        <v>3118</v>
      </c>
      <c r="B13" s="14" t="s">
        <v>80</v>
      </c>
      <c r="C13" s="14">
        <v>621358</v>
      </c>
      <c r="D13" s="14">
        <v>44882</v>
      </c>
      <c r="E13" s="14">
        <v>44882</v>
      </c>
      <c r="F13" s="14">
        <f t="shared" si="2"/>
        <v>0</v>
      </c>
      <c r="G13" s="14">
        <f t="shared" si="0"/>
        <v>-576476</v>
      </c>
      <c r="H13" s="20">
        <f t="shared" si="3"/>
        <v>1</v>
      </c>
      <c r="I13" s="19">
        <f t="shared" si="1"/>
        <v>0.07223211095696845</v>
      </c>
    </row>
    <row r="14" spans="1:9" ht="12.75">
      <c r="A14" s="18" t="s">
        <v>24</v>
      </c>
      <c r="B14" s="12" t="s">
        <v>25</v>
      </c>
      <c r="C14" s="18">
        <f>SUM(C15+C22)</f>
        <v>1485092</v>
      </c>
      <c r="D14" s="18">
        <f>SUM(D15+D22)</f>
        <v>1737776</v>
      </c>
      <c r="E14" s="18">
        <f>SUM(E15+E22)</f>
        <v>1504966</v>
      </c>
      <c r="F14" s="14">
        <f t="shared" si="2"/>
        <v>-232810</v>
      </c>
      <c r="G14" s="14">
        <f t="shared" si="0"/>
        <v>19874</v>
      </c>
      <c r="H14" s="20">
        <f t="shared" si="3"/>
        <v>0.8660299140970988</v>
      </c>
      <c r="I14" s="19">
        <f t="shared" si="1"/>
        <v>1.0133823359091558</v>
      </c>
    </row>
    <row r="15" spans="1:9" ht="12.75">
      <c r="A15" s="14"/>
      <c r="B15" s="12" t="s">
        <v>26</v>
      </c>
      <c r="C15" s="18">
        <f>SUM(C16:C21)</f>
        <v>580307</v>
      </c>
      <c r="D15" s="18">
        <f>SUM(D16:D21)</f>
        <v>656000</v>
      </c>
      <c r="E15" s="18">
        <f>SUM(E16:E21)</f>
        <v>569453</v>
      </c>
      <c r="F15" s="14">
        <f t="shared" si="2"/>
        <v>-86547</v>
      </c>
      <c r="G15" s="14">
        <f t="shared" si="0"/>
        <v>-10854</v>
      </c>
      <c r="H15" s="20">
        <f t="shared" si="3"/>
        <v>0.8680685975609757</v>
      </c>
      <c r="I15" s="19">
        <f t="shared" si="1"/>
        <v>0.9812961070605731</v>
      </c>
    </row>
    <row r="16" spans="1:9" ht="12.75">
      <c r="A16" s="14">
        <v>103</v>
      </c>
      <c r="B16" s="15" t="s">
        <v>27</v>
      </c>
      <c r="C16" s="14">
        <v>20060</v>
      </c>
      <c r="D16" s="14">
        <v>21700</v>
      </c>
      <c r="E16" s="14">
        <v>21612</v>
      </c>
      <c r="F16" s="14">
        <f t="shared" si="2"/>
        <v>-88</v>
      </c>
      <c r="G16" s="14">
        <f t="shared" si="0"/>
        <v>1552</v>
      </c>
      <c r="H16" s="20">
        <f t="shared" si="3"/>
        <v>0.9959447004608295</v>
      </c>
      <c r="I16" s="20">
        <f t="shared" si="1"/>
        <v>1.0773678963110669</v>
      </c>
    </row>
    <row r="17" spans="1:9" ht="12.75">
      <c r="A17" s="14">
        <v>1301</v>
      </c>
      <c r="B17" s="15" t="s">
        <v>28</v>
      </c>
      <c r="C17" s="14">
        <v>115330</v>
      </c>
      <c r="D17" s="14">
        <v>157100</v>
      </c>
      <c r="E17" s="14">
        <v>157085</v>
      </c>
      <c r="F17" s="14">
        <f t="shared" si="2"/>
        <v>-15</v>
      </c>
      <c r="G17" s="14">
        <f t="shared" si="0"/>
        <v>41755</v>
      </c>
      <c r="H17" s="20">
        <f t="shared" si="3"/>
        <v>0.9999045194143857</v>
      </c>
      <c r="I17" s="20">
        <f t="shared" si="1"/>
        <v>1.3620480360704066</v>
      </c>
    </row>
    <row r="18" spans="1:9" ht="12.75">
      <c r="A18" s="14">
        <v>1303</v>
      </c>
      <c r="B18" s="15" t="s">
        <v>29</v>
      </c>
      <c r="C18" s="14">
        <v>221114</v>
      </c>
      <c r="D18" s="14">
        <v>250000</v>
      </c>
      <c r="E18" s="14">
        <v>239568</v>
      </c>
      <c r="F18" s="14">
        <f t="shared" si="2"/>
        <v>-10432</v>
      </c>
      <c r="G18" s="14">
        <f t="shared" si="0"/>
        <v>18454</v>
      </c>
      <c r="H18" s="20">
        <f t="shared" si="3"/>
        <v>0.958272</v>
      </c>
      <c r="I18" s="20">
        <f t="shared" si="1"/>
        <v>1.0834592110856842</v>
      </c>
    </row>
    <row r="19" spans="1:9" ht="12.75">
      <c r="A19" s="14">
        <v>1304</v>
      </c>
      <c r="B19" s="15" t="s">
        <v>30</v>
      </c>
      <c r="C19" s="14">
        <v>221743</v>
      </c>
      <c r="D19" s="14">
        <v>195200</v>
      </c>
      <c r="E19" s="14">
        <v>143043</v>
      </c>
      <c r="F19" s="14">
        <f t="shared" si="2"/>
        <v>-52157</v>
      </c>
      <c r="G19" s="14">
        <f t="shared" si="0"/>
        <v>-78700</v>
      </c>
      <c r="H19" s="20">
        <f t="shared" si="3"/>
        <v>0.7328022540983606</v>
      </c>
      <c r="I19" s="20">
        <f t="shared" si="1"/>
        <v>0.6450846249937991</v>
      </c>
    </row>
    <row r="20" spans="1:9" ht="12.75">
      <c r="A20" s="14">
        <v>1308</v>
      </c>
      <c r="B20" s="15" t="s">
        <v>96</v>
      </c>
      <c r="C20" s="14">
        <v>0</v>
      </c>
      <c r="D20" s="14">
        <v>30000</v>
      </c>
      <c r="E20" s="14">
        <v>7369</v>
      </c>
      <c r="F20" s="14">
        <f t="shared" si="2"/>
        <v>-22631</v>
      </c>
      <c r="G20" s="14">
        <f t="shared" si="0"/>
        <v>7369</v>
      </c>
      <c r="H20" s="20">
        <f t="shared" si="3"/>
        <v>0.24563333333333334</v>
      </c>
      <c r="I20" s="20" t="e">
        <f t="shared" si="1"/>
        <v>#DIV/0!</v>
      </c>
    </row>
    <row r="21" spans="1:9" ht="12.75">
      <c r="A21" s="14">
        <v>2000</v>
      </c>
      <c r="B21" s="15" t="s">
        <v>31</v>
      </c>
      <c r="C21" s="14">
        <v>2060</v>
      </c>
      <c r="D21" s="14">
        <v>2000</v>
      </c>
      <c r="E21" s="14">
        <v>776</v>
      </c>
      <c r="F21" s="14">
        <f t="shared" si="2"/>
        <v>-1224</v>
      </c>
      <c r="G21" s="14">
        <f t="shared" si="0"/>
        <v>-1284</v>
      </c>
      <c r="H21" s="20">
        <f t="shared" si="3"/>
        <v>0.388</v>
      </c>
      <c r="I21" s="20">
        <f t="shared" si="1"/>
        <v>0.3766990291262136</v>
      </c>
    </row>
    <row r="22" spans="1:9" ht="12.75">
      <c r="A22" s="14"/>
      <c r="B22" s="12" t="s">
        <v>32</v>
      </c>
      <c r="C22" s="18">
        <f>SUM(C23:C46)</f>
        <v>904785</v>
      </c>
      <c r="D22" s="18">
        <f>SUM(D23:D46)</f>
        <v>1081776</v>
      </c>
      <c r="E22" s="18">
        <f>SUM(E23:E46)</f>
        <v>935513</v>
      </c>
      <c r="F22" s="14">
        <f t="shared" si="2"/>
        <v>-146263</v>
      </c>
      <c r="G22" s="14">
        <f t="shared" si="0"/>
        <v>30728</v>
      </c>
      <c r="H22" s="20">
        <f t="shared" si="3"/>
        <v>0.8647936356510035</v>
      </c>
      <c r="I22" s="19">
        <f t="shared" si="1"/>
        <v>1.033961659399747</v>
      </c>
    </row>
    <row r="23" spans="1:9" ht="12.75">
      <c r="A23" s="14">
        <v>2404</v>
      </c>
      <c r="B23" s="14" t="s">
        <v>34</v>
      </c>
      <c r="C23" s="14">
        <v>29126</v>
      </c>
      <c r="D23" s="14">
        <v>49392</v>
      </c>
      <c r="E23" s="14">
        <v>40292</v>
      </c>
      <c r="F23" s="14">
        <f t="shared" si="2"/>
        <v>-9100</v>
      </c>
      <c r="G23" s="14">
        <f t="shared" si="0"/>
        <v>11166</v>
      </c>
      <c r="H23" s="20">
        <f t="shared" si="3"/>
        <v>0.8157596371882087</v>
      </c>
      <c r="I23" s="20">
        <f t="shared" si="1"/>
        <v>1.3833688113712834</v>
      </c>
    </row>
    <row r="24" spans="1:9" ht="12.75">
      <c r="A24" s="14">
        <v>2405</v>
      </c>
      <c r="B24" s="14" t="s">
        <v>35</v>
      </c>
      <c r="C24" s="14">
        <v>78642</v>
      </c>
      <c r="D24" s="14">
        <v>79000</v>
      </c>
      <c r="E24" s="14">
        <v>69513</v>
      </c>
      <c r="F24" s="14">
        <f t="shared" si="2"/>
        <v>-9487</v>
      </c>
      <c r="G24" s="14">
        <f t="shared" si="0"/>
        <v>-9129</v>
      </c>
      <c r="H24" s="20">
        <f t="shared" si="3"/>
        <v>0.8799113924050633</v>
      </c>
      <c r="I24" s="20">
        <f t="shared" si="1"/>
        <v>0.8839169909208819</v>
      </c>
    </row>
    <row r="25" spans="1:9" ht="12.75">
      <c r="A25" s="14">
        <v>2406</v>
      </c>
      <c r="B25" s="14" t="s">
        <v>36</v>
      </c>
      <c r="C25" s="14">
        <v>0</v>
      </c>
      <c r="D25" s="14">
        <v>14453</v>
      </c>
      <c r="E25" s="14">
        <v>14037</v>
      </c>
      <c r="F25" s="14">
        <f t="shared" si="2"/>
        <v>-416</v>
      </c>
      <c r="G25" s="14">
        <f t="shared" si="0"/>
        <v>14037</v>
      </c>
      <c r="H25" s="20">
        <f t="shared" si="3"/>
        <v>0.9712170483636615</v>
      </c>
      <c r="I25" s="20" t="e">
        <f t="shared" si="1"/>
        <v>#DIV/0!</v>
      </c>
    </row>
    <row r="26" spans="1:9" ht="12.75">
      <c r="A26" s="14">
        <v>2408</v>
      </c>
      <c r="B26" s="14" t="s">
        <v>37</v>
      </c>
      <c r="C26" s="14">
        <v>2790</v>
      </c>
      <c r="D26" s="14">
        <v>4324</v>
      </c>
      <c r="E26" s="14">
        <v>4324</v>
      </c>
      <c r="F26" s="14">
        <f t="shared" si="2"/>
        <v>0</v>
      </c>
      <c r="G26" s="14">
        <f t="shared" si="0"/>
        <v>1534</v>
      </c>
      <c r="H26" s="20">
        <f t="shared" si="3"/>
        <v>1</v>
      </c>
      <c r="I26" s="20">
        <f t="shared" si="1"/>
        <v>1.549820788530466</v>
      </c>
    </row>
    <row r="27" spans="1:9" ht="12.75">
      <c r="A27" s="14">
        <v>2409</v>
      </c>
      <c r="B27" s="14" t="s">
        <v>101</v>
      </c>
      <c r="C27" s="14">
        <v>11000</v>
      </c>
      <c r="D27" s="14">
        <v>10000</v>
      </c>
      <c r="E27" s="14">
        <v>10000</v>
      </c>
      <c r="F27" s="14">
        <f t="shared" si="2"/>
        <v>0</v>
      </c>
      <c r="G27" s="14">
        <f t="shared" si="0"/>
        <v>-1000</v>
      </c>
      <c r="H27" s="20">
        <f t="shared" si="3"/>
        <v>1</v>
      </c>
      <c r="I27" s="20">
        <f t="shared" si="1"/>
        <v>0.9090909090909091</v>
      </c>
    </row>
    <row r="28" spans="1:9" ht="12.75">
      <c r="A28" s="14">
        <v>2701</v>
      </c>
      <c r="B28" s="14" t="s">
        <v>38</v>
      </c>
      <c r="C28" s="14">
        <v>88297</v>
      </c>
      <c r="D28" s="14">
        <v>100000</v>
      </c>
      <c r="E28" s="14">
        <v>95689</v>
      </c>
      <c r="F28" s="14">
        <f t="shared" si="2"/>
        <v>-4311</v>
      </c>
      <c r="G28" s="14">
        <f t="shared" si="0"/>
        <v>7392</v>
      </c>
      <c r="H28" s="20">
        <f t="shared" si="3"/>
        <v>0.95689</v>
      </c>
      <c r="I28" s="20">
        <f t="shared" si="1"/>
        <v>1.0837174535941199</v>
      </c>
    </row>
    <row r="29" spans="1:9" ht="12.75">
      <c r="A29" s="14">
        <v>2704</v>
      </c>
      <c r="B29" s="14" t="s">
        <v>39</v>
      </c>
      <c r="C29" s="14">
        <v>55540</v>
      </c>
      <c r="D29" s="14">
        <v>56000</v>
      </c>
      <c r="E29" s="14">
        <v>44308</v>
      </c>
      <c r="F29" s="14">
        <f t="shared" si="2"/>
        <v>-11692</v>
      </c>
      <c r="G29" s="14">
        <f t="shared" si="0"/>
        <v>-11232</v>
      </c>
      <c r="H29" s="20">
        <f t="shared" si="3"/>
        <v>0.7912142857142858</v>
      </c>
      <c r="I29" s="20">
        <f t="shared" si="1"/>
        <v>0.7977673748649622</v>
      </c>
    </row>
    <row r="30" spans="1:9" ht="12.75">
      <c r="A30" s="14">
        <v>2705</v>
      </c>
      <c r="B30" s="14" t="s">
        <v>85</v>
      </c>
      <c r="C30" s="14">
        <v>20948</v>
      </c>
      <c r="D30" s="14">
        <v>21000</v>
      </c>
      <c r="E30" s="14">
        <v>15199</v>
      </c>
      <c r="F30" s="14">
        <f t="shared" si="2"/>
        <v>-5801</v>
      </c>
      <c r="G30" s="14">
        <f t="shared" si="0"/>
        <v>-5749</v>
      </c>
      <c r="H30" s="20">
        <f t="shared" si="3"/>
        <v>0.7237619047619047</v>
      </c>
      <c r="I30" s="20">
        <f t="shared" si="1"/>
        <v>0.7255585258735917</v>
      </c>
    </row>
    <row r="31" spans="1:9" ht="12.75">
      <c r="A31" s="14">
        <v>2707</v>
      </c>
      <c r="B31" s="14" t="s">
        <v>41</v>
      </c>
      <c r="C31" s="14">
        <v>330389</v>
      </c>
      <c r="D31" s="14">
        <v>415000</v>
      </c>
      <c r="E31" s="14">
        <v>393388</v>
      </c>
      <c r="F31" s="14">
        <f t="shared" si="2"/>
        <v>-21612</v>
      </c>
      <c r="G31" s="14">
        <f t="shared" si="0"/>
        <v>62999</v>
      </c>
      <c r="H31" s="20">
        <f t="shared" si="3"/>
        <v>0.9479228915662651</v>
      </c>
      <c r="I31" s="20">
        <f t="shared" si="1"/>
        <v>1.1906812878152724</v>
      </c>
    </row>
    <row r="32" spans="1:9" ht="12.75">
      <c r="A32" s="14">
        <v>2710</v>
      </c>
      <c r="B32" s="14" t="s">
        <v>42</v>
      </c>
      <c r="C32" s="14">
        <v>106654</v>
      </c>
      <c r="D32" s="14">
        <v>115000</v>
      </c>
      <c r="E32" s="14">
        <v>107053</v>
      </c>
      <c r="F32" s="14">
        <f t="shared" si="2"/>
        <v>-7947</v>
      </c>
      <c r="G32" s="14">
        <f t="shared" si="0"/>
        <v>399</v>
      </c>
      <c r="H32" s="20">
        <f t="shared" si="3"/>
        <v>0.930895652173913</v>
      </c>
      <c r="I32" s="20">
        <f t="shared" si="1"/>
        <v>1.0037410692519737</v>
      </c>
    </row>
    <row r="33" spans="1:9" ht="12.75">
      <c r="A33" s="14">
        <v>2711</v>
      </c>
      <c r="B33" s="14" t="s">
        <v>63</v>
      </c>
      <c r="C33" s="14">
        <v>43512</v>
      </c>
      <c r="D33" s="14">
        <v>45357</v>
      </c>
      <c r="E33" s="14">
        <v>45357</v>
      </c>
      <c r="F33" s="14">
        <f t="shared" si="2"/>
        <v>0</v>
      </c>
      <c r="G33" s="14">
        <f t="shared" si="0"/>
        <v>1845</v>
      </c>
      <c r="H33" s="20">
        <f t="shared" si="3"/>
        <v>1</v>
      </c>
      <c r="I33" s="20">
        <f t="shared" si="1"/>
        <v>1.0424020959735245</v>
      </c>
    </row>
    <row r="34" spans="1:9" ht="12.75">
      <c r="A34" s="14">
        <v>2716</v>
      </c>
      <c r="B34" s="14" t="s">
        <v>48</v>
      </c>
      <c r="C34" s="14">
        <v>14709</v>
      </c>
      <c r="D34" s="14">
        <v>0</v>
      </c>
      <c r="E34" s="14">
        <v>0</v>
      </c>
      <c r="F34" s="14">
        <f t="shared" si="2"/>
        <v>0</v>
      </c>
      <c r="G34" s="14">
        <f t="shared" si="0"/>
        <v>-14709</v>
      </c>
      <c r="H34" s="20" t="e">
        <f t="shared" si="3"/>
        <v>#DIV/0!</v>
      </c>
      <c r="I34" s="20">
        <f t="shared" si="1"/>
        <v>0</v>
      </c>
    </row>
    <row r="35" spans="1:9" ht="12.75">
      <c r="A35" s="14">
        <v>2729</v>
      </c>
      <c r="B35" s="14" t="s">
        <v>43</v>
      </c>
      <c r="C35" s="14">
        <v>2436</v>
      </c>
      <c r="D35" s="14">
        <v>2000</v>
      </c>
      <c r="E35" s="14">
        <v>636</v>
      </c>
      <c r="F35" s="14">
        <f t="shared" si="2"/>
        <v>-1364</v>
      </c>
      <c r="G35" s="14">
        <f t="shared" si="0"/>
        <v>-1800</v>
      </c>
      <c r="H35" s="20">
        <f t="shared" si="3"/>
        <v>0.318</v>
      </c>
      <c r="I35" s="20">
        <f t="shared" si="1"/>
        <v>0.26108374384236455</v>
      </c>
    </row>
    <row r="36" spans="1:9" ht="12.75">
      <c r="A36" s="14">
        <v>2802</v>
      </c>
      <c r="B36" s="14" t="s">
        <v>44</v>
      </c>
      <c r="C36" s="14">
        <v>6006</v>
      </c>
      <c r="D36" s="14">
        <v>20494</v>
      </c>
      <c r="E36" s="14">
        <v>15273</v>
      </c>
      <c r="F36" s="14">
        <f t="shared" si="2"/>
        <v>-5221</v>
      </c>
      <c r="G36" s="14">
        <f t="shared" si="0"/>
        <v>9267</v>
      </c>
      <c r="H36" s="20">
        <f t="shared" si="3"/>
        <v>0.7452425100029277</v>
      </c>
      <c r="I36" s="20">
        <f t="shared" si="1"/>
        <v>2.542957042957043</v>
      </c>
    </row>
    <row r="37" spans="1:9" ht="12.75">
      <c r="A37" s="14">
        <v>3601</v>
      </c>
      <c r="B37" s="14" t="s">
        <v>87</v>
      </c>
      <c r="C37" s="14">
        <v>-69</v>
      </c>
      <c r="D37" s="14">
        <v>0</v>
      </c>
      <c r="E37" s="14">
        <v>0</v>
      </c>
      <c r="F37" s="14">
        <f t="shared" si="2"/>
        <v>0</v>
      </c>
      <c r="G37" s="14">
        <f t="shared" si="0"/>
        <v>69</v>
      </c>
      <c r="H37" s="20" t="e">
        <f t="shared" si="3"/>
        <v>#DIV/0!</v>
      </c>
      <c r="I37" s="20">
        <f t="shared" si="1"/>
        <v>0</v>
      </c>
    </row>
    <row r="38" spans="1:9" ht="12.75">
      <c r="A38" s="14">
        <v>3612</v>
      </c>
      <c r="B38" s="14" t="s">
        <v>88</v>
      </c>
      <c r="C38" s="14">
        <v>2345</v>
      </c>
      <c r="D38" s="14">
        <v>0</v>
      </c>
      <c r="E38" s="14">
        <v>0</v>
      </c>
      <c r="F38" s="14">
        <f t="shared" si="2"/>
        <v>0</v>
      </c>
      <c r="G38" s="14">
        <f t="shared" si="0"/>
        <v>-2345</v>
      </c>
      <c r="H38" s="20" t="e">
        <f t="shared" si="3"/>
        <v>#DIV/0!</v>
      </c>
      <c r="I38" s="20">
        <f t="shared" si="1"/>
        <v>0</v>
      </c>
    </row>
    <row r="39" spans="1:9" ht="12.75">
      <c r="A39" s="14">
        <v>3619</v>
      </c>
      <c r="B39" s="14" t="s">
        <v>33</v>
      </c>
      <c r="C39" s="14">
        <v>11408</v>
      </c>
      <c r="D39" s="14">
        <v>27523</v>
      </c>
      <c r="E39" s="14">
        <v>5456</v>
      </c>
      <c r="F39" s="14">
        <f t="shared" si="2"/>
        <v>-22067</v>
      </c>
      <c r="G39" s="14">
        <f t="shared" si="0"/>
        <v>-5952</v>
      </c>
      <c r="H39" s="20">
        <f t="shared" si="3"/>
        <v>0.19823420412019038</v>
      </c>
      <c r="I39" s="20">
        <f t="shared" si="1"/>
        <v>0.4782608695652174</v>
      </c>
    </row>
    <row r="40" spans="1:9" ht="12.75">
      <c r="A40" s="14">
        <v>3701</v>
      </c>
      <c r="B40" s="14" t="s">
        <v>73</v>
      </c>
      <c r="C40" s="14">
        <v>-53477</v>
      </c>
      <c r="D40" s="14">
        <v>-55329</v>
      </c>
      <c r="E40" s="14">
        <v>-55329</v>
      </c>
      <c r="F40" s="14">
        <f t="shared" si="2"/>
        <v>0</v>
      </c>
      <c r="G40" s="14">
        <f t="shared" si="0"/>
        <v>-1852</v>
      </c>
      <c r="H40" s="20">
        <f t="shared" si="3"/>
        <v>1</v>
      </c>
      <c r="I40" s="20">
        <f t="shared" si="1"/>
        <v>1.0346317108289544</v>
      </c>
    </row>
    <row r="41" spans="1:9" ht="12.75">
      <c r="A41" s="14">
        <v>3702</v>
      </c>
      <c r="B41" s="14" t="s">
        <v>82</v>
      </c>
      <c r="C41" s="14">
        <v>-3630</v>
      </c>
      <c r="D41" s="14">
        <v>-4484</v>
      </c>
      <c r="E41" s="14">
        <v>-4484</v>
      </c>
      <c r="F41" s="14">
        <f t="shared" si="2"/>
        <v>0</v>
      </c>
      <c r="G41" s="14">
        <f t="shared" si="0"/>
        <v>-854</v>
      </c>
      <c r="H41" s="20">
        <f t="shared" si="3"/>
        <v>1</v>
      </c>
      <c r="I41" s="20">
        <f t="shared" si="1"/>
        <v>1.2352617079889807</v>
      </c>
    </row>
    <row r="42" spans="1:9" ht="12.75">
      <c r="A42" s="14">
        <v>4022</v>
      </c>
      <c r="B42" s="14" t="s">
        <v>45</v>
      </c>
      <c r="C42" s="14">
        <v>25100</v>
      </c>
      <c r="D42" s="14">
        <v>12840</v>
      </c>
      <c r="E42" s="14">
        <v>12840</v>
      </c>
      <c r="F42" s="14">
        <f t="shared" si="2"/>
        <v>0</v>
      </c>
      <c r="G42" s="14">
        <f t="shared" si="0"/>
        <v>-12260</v>
      </c>
      <c r="H42" s="20">
        <f t="shared" si="3"/>
        <v>1</v>
      </c>
      <c r="I42" s="20">
        <f t="shared" si="1"/>
        <v>0.5115537848605578</v>
      </c>
    </row>
    <row r="43" spans="1:9" ht="12.75">
      <c r="A43" s="14">
        <v>4030</v>
      </c>
      <c r="B43" s="14" t="s">
        <v>90</v>
      </c>
      <c r="C43" s="14">
        <v>75000</v>
      </c>
      <c r="D43" s="14">
        <v>8621</v>
      </c>
      <c r="E43" s="14">
        <v>8621</v>
      </c>
      <c r="F43" s="14">
        <f t="shared" si="2"/>
        <v>0</v>
      </c>
      <c r="G43" s="14">
        <f t="shared" si="0"/>
        <v>-66379</v>
      </c>
      <c r="H43" s="20">
        <f t="shared" si="3"/>
        <v>1</v>
      </c>
      <c r="I43" s="20">
        <f t="shared" si="1"/>
        <v>0.11494666666666667</v>
      </c>
    </row>
    <row r="44" spans="1:9" ht="12.75">
      <c r="A44" s="14">
        <v>4040</v>
      </c>
      <c r="B44" s="14" t="s">
        <v>47</v>
      </c>
      <c r="C44" s="14">
        <v>3455</v>
      </c>
      <c r="D44" s="14">
        <v>26061</v>
      </c>
      <c r="E44" s="14">
        <v>26061</v>
      </c>
      <c r="F44" s="14">
        <f t="shared" si="2"/>
        <v>0</v>
      </c>
      <c r="G44" s="14">
        <f t="shared" si="0"/>
        <v>22606</v>
      </c>
      <c r="H44" s="20">
        <f t="shared" si="3"/>
        <v>1</v>
      </c>
      <c r="I44" s="20">
        <f t="shared" si="1"/>
        <v>7.542981186685962</v>
      </c>
    </row>
    <row r="45" spans="1:9" ht="12.75">
      <c r="A45" s="14">
        <v>4100</v>
      </c>
      <c r="B45" s="14" t="s">
        <v>50</v>
      </c>
      <c r="C45" s="14">
        <v>48454</v>
      </c>
      <c r="D45" s="14">
        <v>121894</v>
      </c>
      <c r="E45" s="14">
        <v>74649</v>
      </c>
      <c r="F45" s="14">
        <f t="shared" si="2"/>
        <v>-47245</v>
      </c>
      <c r="G45" s="14">
        <f t="shared" si="0"/>
        <v>26195</v>
      </c>
      <c r="H45" s="20">
        <f t="shared" si="3"/>
        <v>0.6124091423695999</v>
      </c>
      <c r="I45" s="20">
        <f t="shared" si="1"/>
        <v>1.5406158418293638</v>
      </c>
    </row>
    <row r="46" spans="1:9" ht="12.75">
      <c r="A46" s="14">
        <v>4501</v>
      </c>
      <c r="B46" s="14" t="s">
        <v>74</v>
      </c>
      <c r="C46" s="14">
        <v>6150</v>
      </c>
      <c r="D46" s="14">
        <v>12630</v>
      </c>
      <c r="E46" s="14">
        <v>12630</v>
      </c>
      <c r="F46" s="14">
        <f t="shared" si="2"/>
        <v>0</v>
      </c>
      <c r="G46" s="14">
        <f t="shared" si="0"/>
        <v>6480</v>
      </c>
      <c r="H46" s="20">
        <f t="shared" si="3"/>
        <v>1</v>
      </c>
      <c r="I46" s="20">
        <f t="shared" si="1"/>
        <v>2.053658536585366</v>
      </c>
    </row>
    <row r="47" spans="1:9" ht="12.75">
      <c r="A47" s="18" t="s">
        <v>52</v>
      </c>
      <c r="B47" s="12" t="s">
        <v>53</v>
      </c>
      <c r="C47" s="18">
        <f>SUM(C48:C52)</f>
        <v>552603</v>
      </c>
      <c r="D47" s="18">
        <f>SUM(D48:D52)</f>
        <v>-164387</v>
      </c>
      <c r="E47" s="18">
        <f>SUM(E48:E52)</f>
        <v>-164387</v>
      </c>
      <c r="F47" s="14">
        <f t="shared" si="2"/>
        <v>0</v>
      </c>
      <c r="G47" s="14">
        <f t="shared" si="0"/>
        <v>-716990</v>
      </c>
      <c r="H47" s="20">
        <f t="shared" si="3"/>
        <v>1</v>
      </c>
      <c r="I47" s="19">
        <f t="shared" si="1"/>
        <v>-0.29747757431646227</v>
      </c>
    </row>
    <row r="48" spans="1:9" ht="12.75">
      <c r="A48" s="14">
        <v>6101</v>
      </c>
      <c r="B48" s="14" t="s">
        <v>75</v>
      </c>
      <c r="C48" s="14">
        <v>16893</v>
      </c>
      <c r="D48" s="14">
        <v>64533</v>
      </c>
      <c r="E48" s="14">
        <v>64533</v>
      </c>
      <c r="F48" s="14">
        <f t="shared" si="2"/>
        <v>0</v>
      </c>
      <c r="G48" s="14">
        <f t="shared" si="0"/>
        <v>47640</v>
      </c>
      <c r="H48" s="20">
        <f t="shared" si="3"/>
        <v>1</v>
      </c>
      <c r="I48" s="20">
        <f t="shared" si="1"/>
        <v>3.8201030012431185</v>
      </c>
    </row>
    <row r="49" spans="1:9" ht="12.75">
      <c r="A49" s="14">
        <v>6105</v>
      </c>
      <c r="B49" s="14" t="s">
        <v>55</v>
      </c>
      <c r="C49" s="14">
        <v>265557</v>
      </c>
      <c r="D49" s="14">
        <v>206192</v>
      </c>
      <c r="E49" s="14">
        <v>206192</v>
      </c>
      <c r="F49" s="14">
        <f t="shared" si="2"/>
        <v>0</v>
      </c>
      <c r="G49" s="14">
        <f t="shared" si="0"/>
        <v>-59365</v>
      </c>
      <c r="H49" s="20">
        <f t="shared" si="3"/>
        <v>1</v>
      </c>
      <c r="I49" s="20">
        <f t="shared" si="1"/>
        <v>0.7764510067518461</v>
      </c>
    </row>
    <row r="50" spans="1:9" ht="12.75">
      <c r="A50" s="14">
        <v>6201</v>
      </c>
      <c r="B50" s="14" t="s">
        <v>91</v>
      </c>
      <c r="C50" s="14">
        <v>73485</v>
      </c>
      <c r="D50" s="14">
        <v>0</v>
      </c>
      <c r="E50" s="14">
        <v>0</v>
      </c>
      <c r="F50" s="14">
        <f t="shared" si="2"/>
        <v>0</v>
      </c>
      <c r="G50" s="14">
        <f t="shared" si="0"/>
        <v>-73485</v>
      </c>
      <c r="H50" s="20" t="e">
        <f t="shared" si="3"/>
        <v>#DIV/0!</v>
      </c>
      <c r="I50" s="20">
        <f t="shared" si="1"/>
        <v>0</v>
      </c>
    </row>
    <row r="51" spans="1:9" ht="12.75">
      <c r="A51" s="14">
        <v>6202</v>
      </c>
      <c r="B51" s="14" t="s">
        <v>92</v>
      </c>
      <c r="C51" s="14">
        <v>-3329</v>
      </c>
      <c r="D51" s="14">
        <v>-445076</v>
      </c>
      <c r="E51" s="14">
        <v>-445076</v>
      </c>
      <c r="F51" s="14">
        <f t="shared" si="2"/>
        <v>0</v>
      </c>
      <c r="G51" s="14">
        <f t="shared" si="0"/>
        <v>-441747</v>
      </c>
      <c r="H51" s="20">
        <f t="shared" si="3"/>
        <v>1</v>
      </c>
      <c r="I51" s="20">
        <f t="shared" si="1"/>
        <v>133.69660558726343</v>
      </c>
    </row>
    <row r="52" spans="1:9" ht="12.75">
      <c r="A52" s="14">
        <v>6401</v>
      </c>
      <c r="B52" s="14" t="s">
        <v>56</v>
      </c>
      <c r="C52" s="14">
        <v>199997</v>
      </c>
      <c r="D52" s="14">
        <v>9964</v>
      </c>
      <c r="E52" s="14">
        <v>9964</v>
      </c>
      <c r="F52" s="14">
        <f t="shared" si="2"/>
        <v>0</v>
      </c>
      <c r="G52" s="14">
        <f t="shared" si="0"/>
        <v>-190033</v>
      </c>
      <c r="H52" s="20">
        <f t="shared" si="3"/>
        <v>1</v>
      </c>
      <c r="I52" s="20">
        <f t="shared" si="1"/>
        <v>0.04982074731120967</v>
      </c>
    </row>
    <row r="53" spans="1:9" ht="12.75">
      <c r="A53" s="12" t="s">
        <v>67</v>
      </c>
      <c r="B53" s="12" t="s">
        <v>102</v>
      </c>
      <c r="C53" s="12">
        <f>SUM(C54+C55)</f>
        <v>-142157</v>
      </c>
      <c r="D53" s="12">
        <f>SUM(D54+D55)</f>
        <v>-156429</v>
      </c>
      <c r="E53" s="12">
        <f>SUM(E54+E55)</f>
        <v>-533787</v>
      </c>
      <c r="F53" s="14">
        <f t="shared" si="2"/>
        <v>-377358</v>
      </c>
      <c r="G53" s="14">
        <f t="shared" si="0"/>
        <v>-391630</v>
      </c>
      <c r="H53" s="20">
        <f t="shared" si="3"/>
        <v>3.4123276374585276</v>
      </c>
      <c r="I53" s="33">
        <f t="shared" si="1"/>
        <v>3.7549118228437575</v>
      </c>
    </row>
    <row r="54" spans="1:9" ht="12.75">
      <c r="A54" s="14">
        <v>7621</v>
      </c>
      <c r="B54" s="14" t="s">
        <v>94</v>
      </c>
      <c r="C54" s="14">
        <v>-193147</v>
      </c>
      <c r="D54" s="14">
        <v>-825683</v>
      </c>
      <c r="E54" s="14">
        <v>-1203041</v>
      </c>
      <c r="F54" s="14">
        <f t="shared" si="2"/>
        <v>-377358</v>
      </c>
      <c r="G54" s="14">
        <f t="shared" si="0"/>
        <v>-1009894</v>
      </c>
      <c r="H54" s="20">
        <f t="shared" si="3"/>
        <v>1.4570252748330776</v>
      </c>
      <c r="I54" s="20">
        <f>E54/C54</f>
        <v>6.228628971715843</v>
      </c>
    </row>
    <row r="55" spans="1:9" ht="12.75">
      <c r="A55" s="14">
        <v>7622</v>
      </c>
      <c r="B55" s="14" t="s">
        <v>95</v>
      </c>
      <c r="C55" s="14">
        <v>50990</v>
      </c>
      <c r="D55" s="14">
        <v>669254</v>
      </c>
      <c r="E55" s="14">
        <v>669254</v>
      </c>
      <c r="F55" s="14">
        <f t="shared" si="2"/>
        <v>0</v>
      </c>
      <c r="G55" s="14">
        <f t="shared" si="0"/>
        <v>618264</v>
      </c>
      <c r="H55" s="20">
        <f t="shared" si="3"/>
        <v>1</v>
      </c>
      <c r="I55" s="20">
        <f>E55/C55</f>
        <v>13.125201019807806</v>
      </c>
    </row>
    <row r="56" spans="1:9" ht="12.75">
      <c r="A56" s="12" t="s">
        <v>57</v>
      </c>
      <c r="B56" s="12" t="s">
        <v>97</v>
      </c>
      <c r="C56" s="12">
        <v>0</v>
      </c>
      <c r="D56" s="12">
        <v>311554</v>
      </c>
      <c r="E56" s="12">
        <v>688912</v>
      </c>
      <c r="F56" s="14">
        <f t="shared" si="2"/>
        <v>377358</v>
      </c>
      <c r="G56" s="14">
        <f t="shared" si="0"/>
        <v>688912</v>
      </c>
      <c r="H56" s="20">
        <f t="shared" si="3"/>
        <v>2.2112121815158847</v>
      </c>
      <c r="I56" s="20" t="e">
        <f>E56/C56</f>
        <v>#DIV/0!</v>
      </c>
    </row>
    <row r="57" spans="1:9" ht="12.75">
      <c r="A57" s="18" t="s">
        <v>68</v>
      </c>
      <c r="B57" s="12" t="s">
        <v>98</v>
      </c>
      <c r="C57" s="12">
        <v>0</v>
      </c>
      <c r="D57" s="12">
        <v>450000</v>
      </c>
      <c r="E57" s="12">
        <v>450000</v>
      </c>
      <c r="F57" s="14">
        <f t="shared" si="2"/>
        <v>0</v>
      </c>
      <c r="G57" s="14">
        <f t="shared" si="0"/>
        <v>450000</v>
      </c>
      <c r="H57" s="20">
        <f t="shared" si="3"/>
        <v>1</v>
      </c>
      <c r="I57" s="20" t="e">
        <f>E57/C57</f>
        <v>#DIV/0!</v>
      </c>
    </row>
    <row r="58" spans="1:9" ht="12.75">
      <c r="A58" s="18" t="s">
        <v>69</v>
      </c>
      <c r="B58" s="12" t="s">
        <v>58</v>
      </c>
      <c r="C58" s="18">
        <v>181266</v>
      </c>
      <c r="D58" s="18">
        <v>537568</v>
      </c>
      <c r="E58" s="18">
        <v>537568</v>
      </c>
      <c r="F58" s="14">
        <f t="shared" si="2"/>
        <v>0</v>
      </c>
      <c r="G58" s="14">
        <f t="shared" si="0"/>
        <v>356302</v>
      </c>
      <c r="H58" s="20">
        <f t="shared" si="3"/>
        <v>1</v>
      </c>
      <c r="I58" s="19">
        <f t="shared" si="1"/>
        <v>2.9656306201935276</v>
      </c>
    </row>
    <row r="59" spans="1:9" ht="12.75">
      <c r="A59" s="18" t="s">
        <v>103</v>
      </c>
      <c r="B59" s="12" t="s">
        <v>59</v>
      </c>
      <c r="C59" s="18">
        <v>-537568</v>
      </c>
      <c r="D59" s="18">
        <v>0</v>
      </c>
      <c r="E59" s="18">
        <v>-1515209</v>
      </c>
      <c r="F59" s="14">
        <f t="shared" si="2"/>
        <v>-1515209</v>
      </c>
      <c r="G59" s="25">
        <f t="shared" si="0"/>
        <v>-977641</v>
      </c>
      <c r="H59" s="35" t="e">
        <f t="shared" si="3"/>
        <v>#DIV/0!</v>
      </c>
      <c r="I59" s="19">
        <f t="shared" si="1"/>
        <v>2.8186368980296446</v>
      </c>
    </row>
    <row r="60" spans="1:9" ht="12.75">
      <c r="A60" s="18" t="s">
        <v>61</v>
      </c>
      <c r="B60" s="14"/>
      <c r="C60" s="18">
        <f>SUM(C7+C14+C47+C53+C56+C58+C59)</f>
        <v>9221635</v>
      </c>
      <c r="D60" s="18">
        <f>SUM(D7+D59+D14+D47+D53+D56+D58+E57)</f>
        <v>11406998</v>
      </c>
      <c r="E60" s="18">
        <f>SUM(E7+E14+E47+E53+E56+E58+E59+E57)</f>
        <v>9658979</v>
      </c>
      <c r="F60" s="14">
        <f t="shared" si="2"/>
        <v>-1748019</v>
      </c>
      <c r="G60" s="14">
        <f t="shared" si="0"/>
        <v>437344</v>
      </c>
      <c r="H60" s="20">
        <f t="shared" si="3"/>
        <v>0.8467590684244882</v>
      </c>
      <c r="I60" s="37">
        <f t="shared" si="1"/>
        <v>1.0474258632010485</v>
      </c>
    </row>
    <row r="61" spans="7:8" ht="12.75">
      <c r="G61" s="22"/>
      <c r="H61" s="36"/>
    </row>
    <row r="62" spans="7:8" ht="12.75">
      <c r="G62" s="22"/>
      <c r="H62" s="36"/>
    </row>
    <row r="63" spans="7:8" ht="12.75">
      <c r="G63" s="22"/>
      <c r="H63" s="36"/>
    </row>
    <row r="64" spans="7:8" ht="12.75">
      <c r="G64" s="22"/>
      <c r="H64" s="36"/>
    </row>
    <row r="65" spans="7:8" ht="12.75">
      <c r="G65" s="22"/>
      <c r="H65" s="36"/>
    </row>
    <row r="66" spans="7:8" ht="12.75">
      <c r="G66" s="22"/>
      <c r="H66" s="36"/>
    </row>
    <row r="67" spans="7:8" ht="12.75">
      <c r="G67" s="22"/>
      <c r="H67" s="36"/>
    </row>
    <row r="68" spans="7:8" ht="12.75">
      <c r="G68" s="22"/>
      <c r="H68" s="36"/>
    </row>
    <row r="69" spans="7:8" ht="12.75">
      <c r="G69" s="22"/>
      <c r="H69" s="36"/>
    </row>
    <row r="70" spans="7:8" ht="12.75">
      <c r="G70" s="22"/>
      <c r="H70" s="36"/>
    </row>
    <row r="71" spans="7:8" ht="12.75">
      <c r="G71" s="22"/>
      <c r="H71" s="36"/>
    </row>
    <row r="72" spans="7:8" ht="12.75">
      <c r="G72" s="22"/>
      <c r="H72" s="36"/>
    </row>
    <row r="73" spans="7:8" ht="12.75">
      <c r="G73" s="22"/>
      <c r="H73" s="36"/>
    </row>
    <row r="74" spans="7:8" ht="12.75">
      <c r="G74" s="22"/>
      <c r="H74" s="36"/>
    </row>
    <row r="75" spans="7:8" ht="12.75">
      <c r="G75" s="22"/>
      <c r="H75" s="36"/>
    </row>
    <row r="76" spans="7:8" ht="12.75">
      <c r="G76" s="22"/>
      <c r="H76" s="36"/>
    </row>
    <row r="77" spans="7:8" ht="12.75">
      <c r="G77" s="23"/>
      <c r="H77" s="36"/>
    </row>
    <row r="78" spans="7:8" ht="12.75">
      <c r="G78" s="23"/>
      <c r="H78" s="36"/>
    </row>
    <row r="79" spans="7:8" ht="12.75">
      <c r="G79" s="23"/>
      <c r="H79" s="36"/>
    </row>
    <row r="80" spans="7:8" ht="12.75">
      <c r="G80" s="23"/>
      <c r="H80" s="36"/>
    </row>
    <row r="81" spans="7:8" ht="12.75">
      <c r="G81" s="23"/>
      <c r="H81" s="36"/>
    </row>
    <row r="82" spans="7:8" ht="12.75">
      <c r="G82" s="23"/>
      <c r="H82" s="36"/>
    </row>
    <row r="83" spans="7:8" ht="12.75">
      <c r="G83" s="23"/>
      <c r="H83" s="36"/>
    </row>
    <row r="84" spans="7:8" ht="12.75">
      <c r="G84" s="23"/>
      <c r="H84" s="36"/>
    </row>
    <row r="85" spans="7:8" ht="12.75">
      <c r="G85" s="23"/>
      <c r="H85" s="36"/>
    </row>
    <row r="86" spans="7:8" ht="12.75">
      <c r="G86" s="23"/>
      <c r="H86" s="36"/>
    </row>
    <row r="87" spans="7:8" ht="12.75">
      <c r="G87" s="23"/>
      <c r="H87" s="36"/>
    </row>
    <row r="88" spans="7:8" ht="12.75">
      <c r="G88" s="23"/>
      <c r="H88" s="36"/>
    </row>
    <row r="89" spans="7:8" ht="12.75">
      <c r="G89" s="23"/>
      <c r="H89" s="36"/>
    </row>
    <row r="90" spans="7:8" ht="12.75">
      <c r="G90" s="23"/>
      <c r="H90" s="36"/>
    </row>
    <row r="91" spans="7:8" ht="12.75">
      <c r="G91" s="23"/>
      <c r="H91" s="36"/>
    </row>
    <row r="92" spans="7:8" ht="12.75">
      <c r="G92" s="23"/>
      <c r="H92" s="36"/>
    </row>
    <row r="93" spans="7:8" ht="12.75">
      <c r="G93" s="23"/>
      <c r="H93" s="36"/>
    </row>
    <row r="94" spans="7:8" ht="12.75">
      <c r="G94" s="23"/>
      <c r="H94" s="36"/>
    </row>
    <row r="95" spans="7:8" ht="12.75">
      <c r="G95" s="23"/>
      <c r="H95" s="36"/>
    </row>
    <row r="96" spans="7:8" ht="12.75">
      <c r="G96" s="23"/>
      <c r="H96" s="36"/>
    </row>
    <row r="97" spans="7:8" ht="12.75">
      <c r="G97" s="23"/>
      <c r="H97" s="36"/>
    </row>
    <row r="98" spans="7:8" ht="12.75">
      <c r="G98" s="23"/>
      <c r="H98" s="36"/>
    </row>
    <row r="99" spans="7:8" ht="12.75">
      <c r="G99" s="23"/>
      <c r="H99" s="36"/>
    </row>
    <row r="100" spans="7:8" ht="12.75">
      <c r="G100" s="23"/>
      <c r="H100" s="36"/>
    </row>
    <row r="101" spans="7:8" ht="12.75">
      <c r="G101" s="23"/>
      <c r="H101" s="36"/>
    </row>
    <row r="102" spans="7:8" ht="12.75">
      <c r="G102" s="23"/>
      <c r="H102" s="36"/>
    </row>
    <row r="103" spans="7:8" ht="12.75">
      <c r="G103" s="23"/>
      <c r="H103" s="36"/>
    </row>
    <row r="104" spans="7:8" ht="12.75">
      <c r="G104" s="23"/>
      <c r="H104" s="36"/>
    </row>
    <row r="105" spans="7:8" ht="12.75">
      <c r="G105" s="23"/>
      <c r="H105" s="36"/>
    </row>
    <row r="106" spans="7:8" ht="12.75">
      <c r="G106" s="23"/>
      <c r="H106" s="36"/>
    </row>
    <row r="107" spans="7:8" ht="12.75">
      <c r="G107" s="23"/>
      <c r="H107" s="36"/>
    </row>
    <row r="108" spans="7:8" ht="12.75">
      <c r="G108" s="23"/>
      <c r="H108" s="36"/>
    </row>
    <row r="109" spans="7:8" ht="12.75">
      <c r="G109" s="23"/>
      <c r="H109" s="36"/>
    </row>
    <row r="110" spans="7:8" ht="12.75">
      <c r="G110" s="23"/>
      <c r="H110" s="36"/>
    </row>
    <row r="111" spans="7:8" ht="12.75">
      <c r="G111" s="23"/>
      <c r="H111" s="36"/>
    </row>
    <row r="112" spans="7:8" ht="12.75">
      <c r="G112" s="23"/>
      <c r="H112" s="36"/>
    </row>
    <row r="113" spans="7:8" ht="12.75">
      <c r="G113" s="23"/>
      <c r="H113" s="36"/>
    </row>
    <row r="114" spans="7:8" ht="12.75">
      <c r="G114" s="23"/>
      <c r="H114" s="36"/>
    </row>
    <row r="115" spans="7:8" ht="12.75">
      <c r="G115" s="23"/>
      <c r="H115" s="36"/>
    </row>
    <row r="116" spans="7:8" ht="12.75">
      <c r="G116" s="23"/>
      <c r="H116" s="36"/>
    </row>
    <row r="117" spans="7:8" ht="12.75">
      <c r="G117" s="23"/>
      <c r="H117" s="36"/>
    </row>
    <row r="118" spans="7:8" ht="12.75">
      <c r="G118" s="23"/>
      <c r="H118" s="36"/>
    </row>
    <row r="119" spans="7:8" ht="12.75">
      <c r="G119" s="23"/>
      <c r="H119" s="36"/>
    </row>
    <row r="120" spans="7:8" ht="12.75">
      <c r="G120" s="23"/>
      <c r="H120" s="36"/>
    </row>
    <row r="121" spans="7:8" ht="12.75">
      <c r="G121" s="23"/>
      <c r="H121" s="36"/>
    </row>
    <row r="122" spans="7:8" ht="12.75">
      <c r="G122" s="23"/>
      <c r="H122" s="36"/>
    </row>
    <row r="123" spans="7:8" ht="12.75">
      <c r="G123" s="23"/>
      <c r="H123" s="36"/>
    </row>
    <row r="124" spans="7:8" ht="12.75">
      <c r="G124" s="23"/>
      <c r="H124" s="36"/>
    </row>
    <row r="125" spans="7:8" ht="12.75">
      <c r="G125" s="23"/>
      <c r="H125" s="36"/>
    </row>
    <row r="126" spans="7:8" ht="12.75">
      <c r="G126" s="23"/>
      <c r="H126" s="36"/>
    </row>
    <row r="127" spans="7:8" ht="12.75">
      <c r="G127" s="23"/>
      <c r="H127" s="36"/>
    </row>
    <row r="128" spans="7:8" ht="12.75">
      <c r="G128" s="23"/>
      <c r="H128" s="36"/>
    </row>
    <row r="129" spans="7:8" ht="12.75">
      <c r="G129" s="23"/>
      <c r="H129" s="36"/>
    </row>
    <row r="130" spans="7:8" ht="12.75">
      <c r="G130" s="23"/>
      <c r="H130" s="36"/>
    </row>
    <row r="131" spans="7:8" ht="12.75">
      <c r="G131" s="23"/>
      <c r="H131" s="36"/>
    </row>
    <row r="132" spans="7:8" ht="12.75">
      <c r="G132" s="23"/>
      <c r="H132" s="36"/>
    </row>
    <row r="133" spans="7:8" ht="12.75">
      <c r="G133" s="23"/>
      <c r="H133" s="36"/>
    </row>
    <row r="134" spans="7:8" ht="12.75">
      <c r="G134" s="23"/>
      <c r="H134" s="36"/>
    </row>
    <row r="135" spans="7:8" ht="12.75">
      <c r="G135" s="23"/>
      <c r="H135" s="36"/>
    </row>
    <row r="136" spans="7:8" ht="12.75">
      <c r="G136" s="23"/>
      <c r="H136" s="36"/>
    </row>
    <row r="137" spans="7:8" ht="12.75">
      <c r="G137" s="23"/>
      <c r="H137" s="36"/>
    </row>
    <row r="138" spans="7:8" ht="12.75">
      <c r="G138" s="23"/>
      <c r="H138" s="36"/>
    </row>
    <row r="139" spans="7:8" ht="12.75">
      <c r="G139" s="23"/>
      <c r="H139" s="36"/>
    </row>
    <row r="140" spans="7:8" ht="12.75">
      <c r="G140" s="23"/>
      <c r="H140" s="36"/>
    </row>
    <row r="141" spans="7:8" ht="12.75">
      <c r="G141" s="23"/>
      <c r="H141" s="36"/>
    </row>
    <row r="142" spans="7:8" ht="12.75">
      <c r="G142" s="23"/>
      <c r="H142" s="36"/>
    </row>
    <row r="143" spans="7:8" ht="12.75">
      <c r="G143" s="23"/>
      <c r="H143" s="36"/>
    </row>
    <row r="144" spans="7:8" ht="12.75">
      <c r="G144" s="23"/>
      <c r="H144" s="36"/>
    </row>
    <row r="145" spans="7:8" ht="12.75">
      <c r="G145" s="23"/>
      <c r="H145" s="36"/>
    </row>
    <row r="146" spans="7:8" ht="12.75">
      <c r="G146" s="23"/>
      <c r="H146" s="36"/>
    </row>
    <row r="147" spans="7:8" ht="12.75">
      <c r="G147" s="23"/>
      <c r="H147" s="36"/>
    </row>
    <row r="148" spans="7:8" ht="12.75">
      <c r="G148" s="23"/>
      <c r="H148" s="36"/>
    </row>
    <row r="149" spans="7:8" ht="12.75">
      <c r="G149" s="23"/>
      <c r="H149" s="36"/>
    </row>
    <row r="150" spans="7:8" ht="12.75">
      <c r="G150" s="23"/>
      <c r="H150" s="23"/>
    </row>
    <row r="151" spans="7:8" ht="12.75">
      <c r="G151" s="23"/>
      <c r="H151" s="23"/>
    </row>
    <row r="152" spans="7:8" ht="12.75">
      <c r="G152" s="23"/>
      <c r="H152" s="23"/>
    </row>
    <row r="153" spans="7:8" ht="12.75">
      <c r="G153" s="23"/>
      <c r="H153" s="23"/>
    </row>
    <row r="154" spans="7:8" ht="12.75">
      <c r="G154" s="23"/>
      <c r="H154" s="23"/>
    </row>
    <row r="155" spans="7:8" ht="12.75">
      <c r="G155" s="23"/>
      <c r="H155" s="23"/>
    </row>
    <row r="156" spans="7:8" ht="12.75">
      <c r="G156" s="23"/>
      <c r="H156" s="23"/>
    </row>
    <row r="157" spans="7:8" ht="12.75">
      <c r="G157" s="23"/>
      <c r="H157" s="23"/>
    </row>
    <row r="158" spans="7:8" ht="12.75">
      <c r="G158" s="23"/>
      <c r="H158" s="23"/>
    </row>
    <row r="159" spans="7:8" ht="12.75">
      <c r="G159" s="23"/>
      <c r="H159" s="23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7">
      <selection activeCell="A1" sqref="A1:I58"/>
    </sheetView>
  </sheetViews>
  <sheetFormatPr defaultColWidth="9.140625" defaultRowHeight="12.75"/>
  <cols>
    <col min="1" max="1" width="6.28125" style="0" customWidth="1"/>
    <col min="2" max="2" width="30.2812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40451</v>
      </c>
      <c r="D5" s="28">
        <v>40816</v>
      </c>
      <c r="E5" s="28">
        <v>40816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SUM(C8:C12)</f>
        <v>5649794</v>
      </c>
      <c r="D7" s="18">
        <f>SUM(D8:D11)</f>
        <v>8573929</v>
      </c>
      <c r="E7" s="18">
        <f>SUM(E8:E11)</f>
        <v>5938798</v>
      </c>
      <c r="F7" s="18">
        <f>E7-D7</f>
        <v>-2635131</v>
      </c>
      <c r="G7" s="18">
        <f aca="true" t="shared" si="0" ref="G7:G57">E7-C7</f>
        <v>289004</v>
      </c>
      <c r="H7" s="19">
        <f>E7/D7</f>
        <v>0.6926577068692777</v>
      </c>
      <c r="I7" s="19">
        <f aca="true" t="shared" si="1" ref="I7:I58">E7/C7</f>
        <v>1.0511530154904762</v>
      </c>
    </row>
    <row r="8" spans="1:9" ht="12.75">
      <c r="A8" s="14">
        <v>3111</v>
      </c>
      <c r="B8" s="14" t="s">
        <v>16</v>
      </c>
      <c r="C8" s="14">
        <v>4440863</v>
      </c>
      <c r="D8" s="14">
        <v>6093279</v>
      </c>
      <c r="E8" s="14">
        <v>4636047</v>
      </c>
      <c r="F8" s="14">
        <f aca="true" t="shared" si="2" ref="F8:F58">E8-D8</f>
        <v>-1457232</v>
      </c>
      <c r="G8" s="14">
        <f t="shared" si="0"/>
        <v>195184</v>
      </c>
      <c r="H8" s="20">
        <f aca="true" t="shared" si="3" ref="H8:H58">E8/D8</f>
        <v>0.7608460075437216</v>
      </c>
      <c r="I8" s="20">
        <f t="shared" si="1"/>
        <v>1.0439518174733153</v>
      </c>
    </row>
    <row r="9" spans="1:9" ht="12.75">
      <c r="A9" s="14">
        <v>3112</v>
      </c>
      <c r="B9" s="14" t="s">
        <v>17</v>
      </c>
      <c r="C9" s="14">
        <v>811075</v>
      </c>
      <c r="D9" s="14">
        <v>1065600</v>
      </c>
      <c r="E9" s="14">
        <v>1056825</v>
      </c>
      <c r="F9" s="14">
        <f t="shared" si="2"/>
        <v>-8775</v>
      </c>
      <c r="G9" s="14">
        <f t="shared" si="0"/>
        <v>245750</v>
      </c>
      <c r="H9" s="20">
        <f t="shared" si="3"/>
        <v>0.9917652027027027</v>
      </c>
      <c r="I9" s="20">
        <f t="shared" si="1"/>
        <v>1.3029929414665722</v>
      </c>
    </row>
    <row r="10" spans="1:9" ht="12.75">
      <c r="A10" s="14">
        <v>3113</v>
      </c>
      <c r="B10" s="14" t="s">
        <v>86</v>
      </c>
      <c r="C10" s="14">
        <v>192046</v>
      </c>
      <c r="D10" s="14">
        <v>1365355</v>
      </c>
      <c r="E10" s="14">
        <v>206234</v>
      </c>
      <c r="F10" s="14">
        <f t="shared" si="2"/>
        <v>-1159121</v>
      </c>
      <c r="G10" s="14">
        <f t="shared" si="0"/>
        <v>14188</v>
      </c>
      <c r="H10" s="20">
        <f t="shared" si="3"/>
        <v>0.15104789596844775</v>
      </c>
      <c r="I10" s="19">
        <f t="shared" si="1"/>
        <v>1.0738781333638816</v>
      </c>
    </row>
    <row r="11" spans="1:9" ht="12.75">
      <c r="A11" s="14">
        <v>3128</v>
      </c>
      <c r="B11" s="14" t="s">
        <v>80</v>
      </c>
      <c r="C11" s="14">
        <v>48189</v>
      </c>
      <c r="D11" s="14">
        <v>49695</v>
      </c>
      <c r="E11" s="14">
        <v>39692</v>
      </c>
      <c r="F11" s="14">
        <f>E11-D11</f>
        <v>-10003</v>
      </c>
      <c r="G11" s="18">
        <f t="shared" si="0"/>
        <v>-8497</v>
      </c>
      <c r="H11" s="20">
        <f t="shared" si="3"/>
        <v>0.7987121440788811</v>
      </c>
      <c r="I11" s="19">
        <f t="shared" si="1"/>
        <v>0.823673452447654</v>
      </c>
    </row>
    <row r="12" spans="1:9" ht="12.75">
      <c r="A12" s="14">
        <v>3118</v>
      </c>
      <c r="B12" s="14" t="s">
        <v>80</v>
      </c>
      <c r="C12" s="14">
        <v>157621</v>
      </c>
      <c r="D12" s="14">
        <v>0</v>
      </c>
      <c r="E12" s="14">
        <v>0</v>
      </c>
      <c r="F12" s="14">
        <v>0</v>
      </c>
      <c r="G12" s="18">
        <f t="shared" si="0"/>
        <v>-157621</v>
      </c>
      <c r="H12" s="20"/>
      <c r="I12" s="19">
        <f t="shared" si="1"/>
        <v>0</v>
      </c>
    </row>
    <row r="13" spans="1:9" ht="12.75">
      <c r="A13" s="18" t="s">
        <v>24</v>
      </c>
      <c r="B13" s="12" t="s">
        <v>25</v>
      </c>
      <c r="C13" s="18">
        <f>SUM(C14+C21)</f>
        <v>971723</v>
      </c>
      <c r="D13" s="18">
        <f>SUM(D14+D21)</f>
        <v>1772875</v>
      </c>
      <c r="E13" s="18">
        <f>SUM(E14+E21)</f>
        <v>1099343</v>
      </c>
      <c r="F13" s="18">
        <f t="shared" si="2"/>
        <v>-673532</v>
      </c>
      <c r="G13" s="18">
        <f t="shared" si="0"/>
        <v>127620</v>
      </c>
      <c r="H13" s="19">
        <f t="shared" si="3"/>
        <v>0.6200905309172954</v>
      </c>
      <c r="I13" s="19">
        <f t="shared" si="1"/>
        <v>1.1313337237052123</v>
      </c>
    </row>
    <row r="14" spans="1:9" ht="12.75">
      <c r="A14" s="14"/>
      <c r="B14" s="12" t="s">
        <v>26</v>
      </c>
      <c r="C14" s="18">
        <f>SUM(C15:C20)</f>
        <v>345478</v>
      </c>
      <c r="D14" s="18">
        <f>SUM(D15:D20)</f>
        <v>656000</v>
      </c>
      <c r="E14" s="18">
        <f>SUM(E15:E20)</f>
        <v>395535</v>
      </c>
      <c r="F14" s="18">
        <f t="shared" si="2"/>
        <v>-260465</v>
      </c>
      <c r="G14" s="18">
        <f t="shared" si="0"/>
        <v>50057</v>
      </c>
      <c r="H14" s="19">
        <f t="shared" si="3"/>
        <v>0.6029496951219512</v>
      </c>
      <c r="I14" s="19">
        <f t="shared" si="1"/>
        <v>1.1448920047007334</v>
      </c>
    </row>
    <row r="15" spans="1:9" ht="12.75">
      <c r="A15" s="14">
        <v>103</v>
      </c>
      <c r="B15" s="15" t="s">
        <v>27</v>
      </c>
      <c r="C15" s="14">
        <v>16474</v>
      </c>
      <c r="D15" s="14">
        <v>20000</v>
      </c>
      <c r="E15" s="14">
        <v>17773</v>
      </c>
      <c r="F15" s="14">
        <f>E15-D15</f>
        <v>-2227</v>
      </c>
      <c r="G15" s="14">
        <f t="shared" si="0"/>
        <v>1299</v>
      </c>
      <c r="H15" s="20">
        <f>E15/D15</f>
        <v>0.88865</v>
      </c>
      <c r="I15" s="20">
        <f t="shared" si="1"/>
        <v>1.0788515236129659</v>
      </c>
    </row>
    <row r="16" spans="1:9" ht="12.75">
      <c r="A16" s="14">
        <v>1301</v>
      </c>
      <c r="B16" s="15" t="s">
        <v>28</v>
      </c>
      <c r="C16" s="14">
        <v>97974</v>
      </c>
      <c r="D16" s="14">
        <v>130000</v>
      </c>
      <c r="E16" s="14">
        <v>122730</v>
      </c>
      <c r="F16" s="14">
        <f t="shared" si="2"/>
        <v>-7270</v>
      </c>
      <c r="G16" s="14">
        <f t="shared" si="0"/>
        <v>24756</v>
      </c>
      <c r="H16" s="20">
        <f t="shared" si="3"/>
        <v>0.944076923076923</v>
      </c>
      <c r="I16" s="20">
        <f t="shared" si="1"/>
        <v>1.2526792822585584</v>
      </c>
    </row>
    <row r="17" spans="1:9" ht="12.75">
      <c r="A17" s="14">
        <v>1303</v>
      </c>
      <c r="B17" s="15" t="s">
        <v>29</v>
      </c>
      <c r="C17" s="14">
        <v>171599</v>
      </c>
      <c r="D17" s="14">
        <v>258000</v>
      </c>
      <c r="E17" s="14">
        <v>170692</v>
      </c>
      <c r="F17" s="14">
        <v>0</v>
      </c>
      <c r="G17" s="14">
        <f t="shared" si="0"/>
        <v>-907</v>
      </c>
      <c r="H17" s="20">
        <f t="shared" si="3"/>
        <v>0.6615968992248062</v>
      </c>
      <c r="I17" s="20">
        <f t="shared" si="1"/>
        <v>0.9947144214127122</v>
      </c>
    </row>
    <row r="18" spans="1:9" ht="12.75">
      <c r="A18" s="14">
        <v>1304</v>
      </c>
      <c r="B18" s="15" t="s">
        <v>30</v>
      </c>
      <c r="C18" s="14">
        <v>57605</v>
      </c>
      <c r="D18" s="14">
        <v>216000</v>
      </c>
      <c r="E18" s="14">
        <v>77142</v>
      </c>
      <c r="F18" s="14">
        <f t="shared" si="2"/>
        <v>-138858</v>
      </c>
      <c r="G18" s="14">
        <f t="shared" si="0"/>
        <v>19537</v>
      </c>
      <c r="H18" s="20">
        <f t="shared" si="3"/>
        <v>0.3571388888888889</v>
      </c>
      <c r="I18" s="20">
        <f t="shared" si="1"/>
        <v>1.33915458727541</v>
      </c>
    </row>
    <row r="19" spans="1:9" ht="12.75">
      <c r="A19" s="14">
        <v>1308</v>
      </c>
      <c r="B19" s="15" t="s">
        <v>96</v>
      </c>
      <c r="C19" s="14">
        <v>0</v>
      </c>
      <c r="D19" s="14">
        <v>30000</v>
      </c>
      <c r="E19" s="14">
        <v>7003</v>
      </c>
      <c r="F19" s="14">
        <f t="shared" si="2"/>
        <v>-22997</v>
      </c>
      <c r="G19" s="14">
        <f t="shared" si="0"/>
        <v>7003</v>
      </c>
      <c r="H19" s="20">
        <f t="shared" si="3"/>
        <v>0.23343333333333333</v>
      </c>
      <c r="I19" s="20"/>
    </row>
    <row r="20" spans="1:9" ht="12.75">
      <c r="A20" s="14">
        <v>2000</v>
      </c>
      <c r="B20" s="15" t="s">
        <v>31</v>
      </c>
      <c r="C20" s="14">
        <v>1826</v>
      </c>
      <c r="D20" s="14">
        <v>2000</v>
      </c>
      <c r="E20" s="14">
        <v>195</v>
      </c>
      <c r="F20" s="14">
        <f t="shared" si="2"/>
        <v>-1805</v>
      </c>
      <c r="G20" s="14">
        <f t="shared" si="0"/>
        <v>-1631</v>
      </c>
      <c r="H20" s="20">
        <f t="shared" si="3"/>
        <v>0.0975</v>
      </c>
      <c r="I20" s="20">
        <f t="shared" si="1"/>
        <v>0.10679079956188389</v>
      </c>
    </row>
    <row r="21" spans="1:9" ht="12.75">
      <c r="A21" s="14"/>
      <c r="B21" s="12" t="s">
        <v>32</v>
      </c>
      <c r="C21" s="18">
        <f>SUM(C22:C45)</f>
        <v>626245</v>
      </c>
      <c r="D21" s="18">
        <f>SUM(D22:D45)</f>
        <v>1116875</v>
      </c>
      <c r="E21" s="18">
        <f>SUM(E22:E45)</f>
        <v>703808</v>
      </c>
      <c r="F21" s="18">
        <f t="shared" si="2"/>
        <v>-413067</v>
      </c>
      <c r="G21" s="18">
        <f t="shared" si="0"/>
        <v>77563</v>
      </c>
      <c r="H21" s="19">
        <f t="shared" si="3"/>
        <v>0.6301582540570789</v>
      </c>
      <c r="I21" s="19">
        <f t="shared" si="1"/>
        <v>1.1238540826673267</v>
      </c>
    </row>
    <row r="22" spans="1:9" ht="12.75">
      <c r="A22" s="14">
        <v>2404</v>
      </c>
      <c r="B22" s="14" t="s">
        <v>34</v>
      </c>
      <c r="C22" s="14">
        <v>20248</v>
      </c>
      <c r="D22" s="14">
        <v>49392</v>
      </c>
      <c r="E22" s="14">
        <v>31970</v>
      </c>
      <c r="F22" s="14">
        <f t="shared" si="2"/>
        <v>-17422</v>
      </c>
      <c r="G22" s="14">
        <f t="shared" si="0"/>
        <v>11722</v>
      </c>
      <c r="H22" s="20">
        <f>E22/D22</f>
        <v>0.6472708130871396</v>
      </c>
      <c r="I22" s="20">
        <f t="shared" si="1"/>
        <v>1.5789213749506124</v>
      </c>
    </row>
    <row r="23" spans="1:9" ht="12.75">
      <c r="A23" s="14">
        <v>2405</v>
      </c>
      <c r="B23" s="14" t="s">
        <v>35</v>
      </c>
      <c r="C23" s="14">
        <v>52454</v>
      </c>
      <c r="D23" s="14">
        <v>79000</v>
      </c>
      <c r="E23" s="14">
        <v>47662</v>
      </c>
      <c r="F23" s="14">
        <f t="shared" si="2"/>
        <v>-31338</v>
      </c>
      <c r="G23" s="14">
        <f t="shared" si="0"/>
        <v>-4792</v>
      </c>
      <c r="H23" s="20">
        <f t="shared" si="3"/>
        <v>0.6033164556962025</v>
      </c>
      <c r="I23" s="20">
        <f t="shared" si="1"/>
        <v>0.9086437640599382</v>
      </c>
    </row>
    <row r="24" spans="1:9" ht="12.75">
      <c r="A24" s="14">
        <v>2406</v>
      </c>
      <c r="B24" s="14" t="s">
        <v>36</v>
      </c>
      <c r="C24" s="14"/>
      <c r="D24" s="14">
        <v>14453</v>
      </c>
      <c r="E24" s="14">
        <v>12956</v>
      </c>
      <c r="F24" s="14">
        <f t="shared" si="2"/>
        <v>-1497</v>
      </c>
      <c r="G24" s="14">
        <f t="shared" si="0"/>
        <v>12956</v>
      </c>
      <c r="H24" s="20">
        <f t="shared" si="3"/>
        <v>0.8964228879817339</v>
      </c>
      <c r="I24" s="20"/>
    </row>
    <row r="25" spans="1:9" ht="12.75">
      <c r="A25" s="14">
        <v>2408</v>
      </c>
      <c r="B25" s="14" t="s">
        <v>37</v>
      </c>
      <c r="C25" s="14">
        <v>2038</v>
      </c>
      <c r="D25" s="14">
        <v>4096</v>
      </c>
      <c r="E25" s="14">
        <v>3316</v>
      </c>
      <c r="F25" s="14">
        <f t="shared" si="2"/>
        <v>-780</v>
      </c>
      <c r="G25" s="14">
        <f t="shared" si="0"/>
        <v>1278</v>
      </c>
      <c r="H25" s="20">
        <f t="shared" si="3"/>
        <v>0.8095703125</v>
      </c>
      <c r="I25" s="20">
        <f t="shared" si="1"/>
        <v>1.6270853778213936</v>
      </c>
    </row>
    <row r="26" spans="1:9" ht="12.75">
      <c r="A26" s="14">
        <v>2409</v>
      </c>
      <c r="B26" s="14" t="s">
        <v>78</v>
      </c>
      <c r="C26" s="14">
        <v>8500</v>
      </c>
      <c r="D26" s="14">
        <v>5240</v>
      </c>
      <c r="E26" s="14">
        <v>7500</v>
      </c>
      <c r="F26" s="14">
        <f t="shared" si="2"/>
        <v>2260</v>
      </c>
      <c r="G26" s="14">
        <f t="shared" si="0"/>
        <v>-1000</v>
      </c>
      <c r="H26" s="20">
        <f t="shared" si="3"/>
        <v>1.4312977099236641</v>
      </c>
      <c r="I26" s="20">
        <f t="shared" si="1"/>
        <v>0.8823529411764706</v>
      </c>
    </row>
    <row r="27" spans="1:9" ht="12.75">
      <c r="A27" s="14">
        <v>2701</v>
      </c>
      <c r="B27" s="14" t="s">
        <v>38</v>
      </c>
      <c r="C27" s="14">
        <v>59246</v>
      </c>
      <c r="D27" s="14">
        <v>100000</v>
      </c>
      <c r="E27" s="14">
        <v>66427</v>
      </c>
      <c r="F27" s="14">
        <f t="shared" si="2"/>
        <v>-33573</v>
      </c>
      <c r="G27" s="14">
        <f t="shared" si="0"/>
        <v>7181</v>
      </c>
      <c r="H27" s="20">
        <f t="shared" si="3"/>
        <v>0.66427</v>
      </c>
      <c r="I27" s="20">
        <f t="shared" si="1"/>
        <v>1.1212064949532459</v>
      </c>
    </row>
    <row r="28" spans="1:9" ht="12.75">
      <c r="A28" s="14">
        <v>2704</v>
      </c>
      <c r="B28" s="14" t="s">
        <v>39</v>
      </c>
      <c r="C28" s="14">
        <v>42491</v>
      </c>
      <c r="D28" s="14">
        <v>56000</v>
      </c>
      <c r="E28" s="14">
        <v>32982</v>
      </c>
      <c r="F28" s="14">
        <f t="shared" si="2"/>
        <v>-23018</v>
      </c>
      <c r="G28" s="14">
        <f t="shared" si="0"/>
        <v>-9509</v>
      </c>
      <c r="H28" s="20">
        <f t="shared" si="3"/>
        <v>0.5889642857142857</v>
      </c>
      <c r="I28" s="20">
        <f t="shared" si="1"/>
        <v>0.7762114330093431</v>
      </c>
    </row>
    <row r="29" spans="1:9" ht="12.75">
      <c r="A29" s="14">
        <v>2705</v>
      </c>
      <c r="B29" s="14" t="s">
        <v>85</v>
      </c>
      <c r="C29" s="14">
        <v>14487</v>
      </c>
      <c r="D29" s="14">
        <v>21000</v>
      </c>
      <c r="E29" s="14">
        <v>12290</v>
      </c>
      <c r="F29" s="14">
        <f t="shared" si="2"/>
        <v>-8710</v>
      </c>
      <c r="G29" s="14">
        <f t="shared" si="0"/>
        <v>-2197</v>
      </c>
      <c r="H29" s="20">
        <f t="shared" si="3"/>
        <v>0.5852380952380952</v>
      </c>
      <c r="I29" s="20">
        <f t="shared" si="1"/>
        <v>0.8483467936770898</v>
      </c>
    </row>
    <row r="30" spans="1:9" ht="12.75">
      <c r="A30" s="14">
        <v>2707</v>
      </c>
      <c r="B30" s="14" t="s">
        <v>41</v>
      </c>
      <c r="C30" s="14">
        <v>265458</v>
      </c>
      <c r="D30" s="14">
        <v>415000</v>
      </c>
      <c r="E30" s="14">
        <v>326279</v>
      </c>
      <c r="F30" s="14">
        <f t="shared" si="2"/>
        <v>-88721</v>
      </c>
      <c r="G30" s="14">
        <f t="shared" si="0"/>
        <v>60821</v>
      </c>
      <c r="H30" s="20">
        <f t="shared" si="3"/>
        <v>0.7862144578313253</v>
      </c>
      <c r="I30" s="20">
        <f t="shared" si="1"/>
        <v>1.2291172238169503</v>
      </c>
    </row>
    <row r="31" spans="1:9" ht="12.75">
      <c r="A31" s="14">
        <v>2710</v>
      </c>
      <c r="B31" s="14" t="s">
        <v>42</v>
      </c>
      <c r="C31" s="14">
        <v>72430</v>
      </c>
      <c r="D31" s="14">
        <v>115000</v>
      </c>
      <c r="E31" s="14">
        <v>54850</v>
      </c>
      <c r="F31" s="14">
        <f t="shared" si="2"/>
        <v>-60150</v>
      </c>
      <c r="G31" s="14">
        <f t="shared" si="0"/>
        <v>-17580</v>
      </c>
      <c r="H31" s="20">
        <f t="shared" si="3"/>
        <v>0.47695652173913045</v>
      </c>
      <c r="I31" s="20">
        <f t="shared" si="1"/>
        <v>0.7572828938285241</v>
      </c>
    </row>
    <row r="32" spans="1:9" ht="12.75">
      <c r="A32" s="14">
        <v>2711</v>
      </c>
      <c r="B32" s="14" t="s">
        <v>63</v>
      </c>
      <c r="C32" s="14">
        <v>29349</v>
      </c>
      <c r="D32" s="14">
        <v>44000</v>
      </c>
      <c r="E32" s="14">
        <v>32197</v>
      </c>
      <c r="F32" s="14">
        <f t="shared" si="2"/>
        <v>-11803</v>
      </c>
      <c r="G32" s="14">
        <f t="shared" si="0"/>
        <v>2848</v>
      </c>
      <c r="H32" s="20">
        <f t="shared" si="3"/>
        <v>0.73175</v>
      </c>
      <c r="I32" s="20">
        <f t="shared" si="1"/>
        <v>1.097039081399707</v>
      </c>
    </row>
    <row r="33" spans="1:9" ht="12.75">
      <c r="A33" s="14">
        <v>2716</v>
      </c>
      <c r="B33" s="14" t="s">
        <v>48</v>
      </c>
      <c r="C33" s="14">
        <v>13237</v>
      </c>
      <c r="D33" s="14">
        <v>0</v>
      </c>
      <c r="E33" s="14">
        <v>0</v>
      </c>
      <c r="F33" s="14">
        <f t="shared" si="2"/>
        <v>0</v>
      </c>
      <c r="G33" s="14">
        <f t="shared" si="0"/>
        <v>-13237</v>
      </c>
      <c r="H33" s="20"/>
      <c r="I33" s="20">
        <f t="shared" si="1"/>
        <v>0</v>
      </c>
    </row>
    <row r="34" spans="1:9" ht="12.75">
      <c r="A34" s="14">
        <v>2729</v>
      </c>
      <c r="B34" s="14" t="s">
        <v>43</v>
      </c>
      <c r="C34" s="14">
        <v>636</v>
      </c>
      <c r="D34" s="14">
        <v>2000</v>
      </c>
      <c r="E34" s="14">
        <v>99</v>
      </c>
      <c r="F34" s="14">
        <f t="shared" si="2"/>
        <v>-1901</v>
      </c>
      <c r="G34" s="14">
        <f t="shared" si="0"/>
        <v>-537</v>
      </c>
      <c r="H34" s="20">
        <f t="shared" si="3"/>
        <v>0.0495</v>
      </c>
      <c r="I34" s="20">
        <f t="shared" si="1"/>
        <v>0.15566037735849056</v>
      </c>
    </row>
    <row r="35" spans="1:9" ht="12.75">
      <c r="A35" s="14">
        <v>2802</v>
      </c>
      <c r="B35" s="14" t="s">
        <v>44</v>
      </c>
      <c r="C35" s="14">
        <v>4845</v>
      </c>
      <c r="D35" s="14">
        <v>20494</v>
      </c>
      <c r="E35" s="14">
        <v>14254</v>
      </c>
      <c r="F35" s="14">
        <f t="shared" si="2"/>
        <v>-6240</v>
      </c>
      <c r="G35" s="14">
        <f t="shared" si="0"/>
        <v>9409</v>
      </c>
      <c r="H35" s="20">
        <f t="shared" si="3"/>
        <v>0.6955206401873719</v>
      </c>
      <c r="I35" s="20">
        <f t="shared" si="1"/>
        <v>2.9420020639834883</v>
      </c>
    </row>
    <row r="36" spans="1:9" ht="12.75">
      <c r="A36" s="14">
        <v>3601</v>
      </c>
      <c r="B36" s="14" t="s">
        <v>87</v>
      </c>
      <c r="C36" s="14">
        <v>-69</v>
      </c>
      <c r="D36" s="14">
        <v>0</v>
      </c>
      <c r="E36" s="14"/>
      <c r="F36" s="14">
        <f t="shared" si="2"/>
        <v>0</v>
      </c>
      <c r="G36" s="14">
        <f t="shared" si="0"/>
        <v>69</v>
      </c>
      <c r="H36" s="20"/>
      <c r="I36" s="20">
        <f t="shared" si="1"/>
        <v>0</v>
      </c>
    </row>
    <row r="37" spans="1:9" ht="12.75">
      <c r="A37" s="14">
        <v>3612</v>
      </c>
      <c r="B37" s="14" t="s">
        <v>88</v>
      </c>
      <c r="C37" s="14">
        <v>2345</v>
      </c>
      <c r="D37" s="14">
        <v>0</v>
      </c>
      <c r="E37" s="14"/>
      <c r="F37" s="14">
        <f>E37-D37</f>
        <v>0</v>
      </c>
      <c r="G37" s="14">
        <f>E37-C37</f>
        <v>-2345</v>
      </c>
      <c r="H37" s="20"/>
      <c r="I37" s="20">
        <f t="shared" si="1"/>
        <v>0</v>
      </c>
    </row>
    <row r="38" spans="1:9" ht="12.75">
      <c r="A38" s="14">
        <v>3619</v>
      </c>
      <c r="B38" s="14" t="s">
        <v>33</v>
      </c>
      <c r="C38" s="14">
        <v>4868</v>
      </c>
      <c r="D38" s="14">
        <v>10000</v>
      </c>
      <c r="E38" s="14">
        <v>4112</v>
      </c>
      <c r="F38" s="14">
        <f t="shared" si="2"/>
        <v>-5888</v>
      </c>
      <c r="G38" s="14">
        <f t="shared" si="0"/>
        <v>-756</v>
      </c>
      <c r="H38" s="20">
        <f t="shared" si="3"/>
        <v>0.4112</v>
      </c>
      <c r="I38" s="20">
        <f t="shared" si="1"/>
        <v>0.8447000821692687</v>
      </c>
    </row>
    <row r="39" spans="1:9" ht="12.75">
      <c r="A39" s="14">
        <v>3701</v>
      </c>
      <c r="B39" s="14" t="s">
        <v>73</v>
      </c>
      <c r="C39" s="14">
        <v>-39657</v>
      </c>
      <c r="D39" s="14">
        <v>-54000</v>
      </c>
      <c r="E39" s="14">
        <v>-41362</v>
      </c>
      <c r="F39" s="14">
        <f t="shared" si="2"/>
        <v>12638</v>
      </c>
      <c r="G39" s="14">
        <f t="shared" si="0"/>
        <v>-1705</v>
      </c>
      <c r="H39" s="20">
        <f t="shared" si="3"/>
        <v>0.765962962962963</v>
      </c>
      <c r="I39" s="20">
        <f t="shared" si="1"/>
        <v>1.0429936707264795</v>
      </c>
    </row>
    <row r="40" spans="1:9" ht="12.75">
      <c r="A40" s="14">
        <v>3702</v>
      </c>
      <c r="B40" s="14" t="s">
        <v>82</v>
      </c>
      <c r="C40" s="14">
        <v>-2525</v>
      </c>
      <c r="D40" s="14">
        <v>-4000</v>
      </c>
      <c r="E40" s="14">
        <v>-2619</v>
      </c>
      <c r="F40" s="14">
        <f t="shared" si="2"/>
        <v>1381</v>
      </c>
      <c r="G40" s="14">
        <f t="shared" si="0"/>
        <v>-94</v>
      </c>
      <c r="H40" s="20">
        <f t="shared" si="3"/>
        <v>0.65475</v>
      </c>
      <c r="I40" s="20">
        <f t="shared" si="1"/>
        <v>1.0372277227722773</v>
      </c>
    </row>
    <row r="41" spans="1:9" ht="12.75">
      <c r="A41" s="14">
        <v>4022</v>
      </c>
      <c r="B41" s="14" t="s">
        <v>45</v>
      </c>
      <c r="C41" s="14">
        <v>25100</v>
      </c>
      <c r="D41" s="14">
        <v>44071</v>
      </c>
      <c r="E41" s="14"/>
      <c r="F41" s="14">
        <f t="shared" si="2"/>
        <v>-44071</v>
      </c>
      <c r="G41" s="14">
        <f t="shared" si="0"/>
        <v>-25100</v>
      </c>
      <c r="H41" s="20">
        <f t="shared" si="3"/>
        <v>0</v>
      </c>
      <c r="I41" s="20">
        <f t="shared" si="1"/>
        <v>0</v>
      </c>
    </row>
    <row r="42" spans="1:9" ht="12.75">
      <c r="A42" s="14">
        <v>4030</v>
      </c>
      <c r="B42" s="14" t="s">
        <v>90</v>
      </c>
      <c r="C42" s="14"/>
      <c r="D42" s="14">
        <v>96000</v>
      </c>
      <c r="E42" s="14">
        <v>7971</v>
      </c>
      <c r="F42" s="14">
        <f t="shared" si="2"/>
        <v>-88029</v>
      </c>
      <c r="G42" s="14">
        <f t="shared" si="0"/>
        <v>7971</v>
      </c>
      <c r="H42" s="20">
        <f t="shared" si="3"/>
        <v>0.08303125</v>
      </c>
      <c r="I42" s="20"/>
    </row>
    <row r="43" spans="1:9" ht="12.75">
      <c r="A43" s="14">
        <v>4040</v>
      </c>
      <c r="B43" s="14" t="s">
        <v>47</v>
      </c>
      <c r="C43" s="14">
        <v>1209</v>
      </c>
      <c r="D43" s="14">
        <v>40929</v>
      </c>
      <c r="E43" s="14">
        <v>10920</v>
      </c>
      <c r="F43" s="14">
        <f t="shared" si="2"/>
        <v>-30009</v>
      </c>
      <c r="G43" s="14">
        <f t="shared" si="0"/>
        <v>9711</v>
      </c>
      <c r="H43" s="20">
        <f t="shared" si="3"/>
        <v>0.2668034889687019</v>
      </c>
      <c r="I43" s="20">
        <f t="shared" si="1"/>
        <v>9.03225806451613</v>
      </c>
    </row>
    <row r="44" spans="1:9" ht="12.75">
      <c r="A44" s="14">
        <v>4100</v>
      </c>
      <c r="B44" s="14" t="s">
        <v>50</v>
      </c>
      <c r="C44" s="14">
        <v>43405</v>
      </c>
      <c r="D44" s="14">
        <v>50000</v>
      </c>
      <c r="E44" s="14">
        <v>69374</v>
      </c>
      <c r="F44" s="14">
        <f>E44-D44</f>
        <v>19374</v>
      </c>
      <c r="G44" s="14">
        <f t="shared" si="0"/>
        <v>25969</v>
      </c>
      <c r="H44" s="20">
        <f t="shared" si="3"/>
        <v>1.38748</v>
      </c>
      <c r="I44" s="20">
        <f t="shared" si="1"/>
        <v>1.5982951272894828</v>
      </c>
    </row>
    <row r="45" spans="1:9" ht="12.75">
      <c r="A45" s="14">
        <v>4501</v>
      </c>
      <c r="B45" s="14" t="s">
        <v>74</v>
      </c>
      <c r="C45" s="14">
        <v>6150</v>
      </c>
      <c r="D45" s="14">
        <v>8200</v>
      </c>
      <c r="E45" s="14">
        <v>12630</v>
      </c>
      <c r="F45" s="14">
        <f t="shared" si="2"/>
        <v>4430</v>
      </c>
      <c r="G45" s="14">
        <f t="shared" si="0"/>
        <v>6480</v>
      </c>
      <c r="H45" s="20">
        <f t="shared" si="3"/>
        <v>1.5402439024390244</v>
      </c>
      <c r="I45" s="20">
        <f t="shared" si="1"/>
        <v>2.053658536585366</v>
      </c>
    </row>
    <row r="46" spans="1:9" ht="12.75">
      <c r="A46" s="18" t="s">
        <v>52</v>
      </c>
      <c r="B46" s="12" t="s">
        <v>53</v>
      </c>
      <c r="C46" s="18">
        <f>SUM(C47:C51)</f>
        <v>465448</v>
      </c>
      <c r="D46" s="18">
        <f>SUM(D47:D51)</f>
        <v>17205</v>
      </c>
      <c r="E46" s="18">
        <f>SUM(E47:E51)</f>
        <v>63202</v>
      </c>
      <c r="F46" s="18">
        <f t="shared" si="2"/>
        <v>45997</v>
      </c>
      <c r="G46" s="18">
        <f t="shared" si="0"/>
        <v>-402246</v>
      </c>
      <c r="H46" s="19">
        <f t="shared" si="3"/>
        <v>3.6734670154024993</v>
      </c>
      <c r="I46" s="19">
        <f t="shared" si="1"/>
        <v>0.13578745638610543</v>
      </c>
    </row>
    <row r="47" spans="1:9" ht="12.75">
      <c r="A47" s="14">
        <v>6101</v>
      </c>
      <c r="B47" s="14" t="s">
        <v>75</v>
      </c>
      <c r="C47" s="14">
        <v>4178</v>
      </c>
      <c r="D47" s="14">
        <v>1470</v>
      </c>
      <c r="E47" s="14">
        <v>1470</v>
      </c>
      <c r="F47" s="14">
        <f t="shared" si="2"/>
        <v>0</v>
      </c>
      <c r="G47" s="14">
        <f t="shared" si="0"/>
        <v>-2708</v>
      </c>
      <c r="H47" s="20">
        <f t="shared" si="3"/>
        <v>1</v>
      </c>
      <c r="I47" s="20">
        <f t="shared" si="1"/>
        <v>0.3518429870751556</v>
      </c>
    </row>
    <row r="48" spans="1:9" ht="12.75">
      <c r="A48" s="14">
        <v>6105</v>
      </c>
      <c r="B48" s="14" t="s">
        <v>55</v>
      </c>
      <c r="C48" s="14">
        <v>191117</v>
      </c>
      <c r="D48" s="14">
        <v>158754</v>
      </c>
      <c r="E48" s="14">
        <v>158754</v>
      </c>
      <c r="F48" s="14">
        <f t="shared" si="2"/>
        <v>0</v>
      </c>
      <c r="G48" s="14">
        <f t="shared" si="0"/>
        <v>-32363</v>
      </c>
      <c r="H48" s="20">
        <f t="shared" si="3"/>
        <v>1</v>
      </c>
      <c r="I48" s="20">
        <f t="shared" si="1"/>
        <v>0.8306639388437449</v>
      </c>
    </row>
    <row r="49" spans="1:9" ht="12.75">
      <c r="A49" s="14">
        <v>6201</v>
      </c>
      <c r="B49" s="14" t="s">
        <v>91</v>
      </c>
      <c r="C49" s="14">
        <v>73485</v>
      </c>
      <c r="D49" s="14">
        <v>0</v>
      </c>
      <c r="E49" s="14">
        <v>0</v>
      </c>
      <c r="F49" s="14">
        <f>E49-D49</f>
        <v>0</v>
      </c>
      <c r="G49" s="14">
        <f>E49-C49</f>
        <v>-73485</v>
      </c>
      <c r="H49" s="20"/>
      <c r="I49" s="20">
        <f t="shared" si="1"/>
        <v>0</v>
      </c>
    </row>
    <row r="50" spans="1:9" ht="12.75">
      <c r="A50" s="14">
        <v>6202</v>
      </c>
      <c r="B50" s="14" t="s">
        <v>92</v>
      </c>
      <c r="C50" s="14">
        <v>-3329</v>
      </c>
      <c r="D50" s="14">
        <v>-148012</v>
      </c>
      <c r="E50" s="14">
        <v>-102014</v>
      </c>
      <c r="F50" s="14">
        <f>E50-D50</f>
        <v>45998</v>
      </c>
      <c r="G50" s="14">
        <f>E50-C50</f>
        <v>-98685</v>
      </c>
      <c r="H50" s="20">
        <f t="shared" si="3"/>
        <v>0.6892279004405049</v>
      </c>
      <c r="I50" s="20">
        <f t="shared" si="1"/>
        <v>30.64403724842295</v>
      </c>
    </row>
    <row r="51" spans="1:9" ht="12.75">
      <c r="A51" s="14">
        <v>6401</v>
      </c>
      <c r="B51" s="14" t="s">
        <v>56</v>
      </c>
      <c r="C51" s="14">
        <v>199997</v>
      </c>
      <c r="D51" s="14">
        <v>4993</v>
      </c>
      <c r="E51" s="14">
        <v>4992</v>
      </c>
      <c r="F51" s="14">
        <f t="shared" si="2"/>
        <v>-1</v>
      </c>
      <c r="G51" s="14">
        <f t="shared" si="0"/>
        <v>-195005</v>
      </c>
      <c r="H51" s="20">
        <f t="shared" si="3"/>
        <v>0.9997997196074504</v>
      </c>
      <c r="I51" s="20">
        <f t="shared" si="1"/>
        <v>0.024960374405616083</v>
      </c>
    </row>
    <row r="52" spans="1:9" ht="12.75">
      <c r="A52" s="12" t="s">
        <v>67</v>
      </c>
      <c r="B52" s="12" t="s">
        <v>93</v>
      </c>
      <c r="C52" s="12">
        <v>-145322</v>
      </c>
      <c r="D52" s="12">
        <f>SUM(D53+D54)</f>
        <v>0</v>
      </c>
      <c r="E52" s="12">
        <f>SUM(E53+E54)</f>
        <v>-116193</v>
      </c>
      <c r="F52" s="12">
        <f t="shared" si="2"/>
        <v>-116193</v>
      </c>
      <c r="G52" s="12">
        <f t="shared" si="0"/>
        <v>29129</v>
      </c>
      <c r="H52" s="20"/>
      <c r="I52" s="33">
        <f t="shared" si="1"/>
        <v>0.7995554699219664</v>
      </c>
    </row>
    <row r="53" spans="1:9" ht="12.75">
      <c r="A53" s="14">
        <v>7621</v>
      </c>
      <c r="B53" s="14" t="s">
        <v>94</v>
      </c>
      <c r="C53" s="14">
        <v>-173070</v>
      </c>
      <c r="D53" s="14">
        <v>-142157</v>
      </c>
      <c r="E53" s="14">
        <v>-596740</v>
      </c>
      <c r="F53" s="14">
        <f>SUM(E53-D53)</f>
        <v>-454583</v>
      </c>
      <c r="G53" s="14">
        <f>SUM(E53-C53)</f>
        <v>-423670</v>
      </c>
      <c r="H53" s="20">
        <f>E53/D53</f>
        <v>4.197753188376232</v>
      </c>
      <c r="I53" s="20">
        <f>E53/C53</f>
        <v>3.447969029872306</v>
      </c>
    </row>
    <row r="54" spans="1:9" ht="12.75">
      <c r="A54" s="14">
        <v>7622</v>
      </c>
      <c r="B54" s="14" t="s">
        <v>95</v>
      </c>
      <c r="C54" s="14">
        <v>27748</v>
      </c>
      <c r="D54" s="14">
        <v>142157</v>
      </c>
      <c r="E54" s="14">
        <v>480547</v>
      </c>
      <c r="F54" s="14">
        <f>SUM(E54-D54)</f>
        <v>338390</v>
      </c>
      <c r="G54" s="14">
        <f>SUM(E54-C54)</f>
        <v>452799</v>
      </c>
      <c r="H54" s="20">
        <f>E54/D54</f>
        <v>3.3803963223759648</v>
      </c>
      <c r="I54" s="20">
        <f>E54/C54</f>
        <v>17.31825717168805</v>
      </c>
    </row>
    <row r="55" spans="1:9" ht="12.75">
      <c r="A55" s="12" t="s">
        <v>57</v>
      </c>
      <c r="B55" s="12" t="s">
        <v>97</v>
      </c>
      <c r="C55" s="12">
        <v>440</v>
      </c>
      <c r="D55" s="12">
        <v>170532</v>
      </c>
      <c r="E55" s="12">
        <v>186458</v>
      </c>
      <c r="F55" s="12">
        <f>SUM(E55-D55)</f>
        <v>15926</v>
      </c>
      <c r="G55" s="12">
        <f>SUM(E55-C55)</f>
        <v>186018</v>
      </c>
      <c r="H55" s="20">
        <f>E55/D55</f>
        <v>1.0933900968733141</v>
      </c>
      <c r="I55" s="20">
        <f>E55/C55</f>
        <v>423.7681818181818</v>
      </c>
    </row>
    <row r="56" spans="1:9" ht="12.75">
      <c r="A56" s="18" t="s">
        <v>68</v>
      </c>
      <c r="B56" s="12" t="s">
        <v>58</v>
      </c>
      <c r="C56" s="18">
        <v>181266</v>
      </c>
      <c r="D56" s="18">
        <v>537568</v>
      </c>
      <c r="E56" s="18">
        <v>537568</v>
      </c>
      <c r="F56" s="18">
        <f t="shared" si="2"/>
        <v>0</v>
      </c>
      <c r="G56" s="18">
        <f t="shared" si="0"/>
        <v>356302</v>
      </c>
      <c r="H56" s="19">
        <f t="shared" si="3"/>
        <v>1</v>
      </c>
      <c r="I56" s="19">
        <f t="shared" si="1"/>
        <v>2.9656306201935276</v>
      </c>
    </row>
    <row r="57" spans="1:9" ht="12.75">
      <c r="A57" s="18" t="s">
        <v>69</v>
      </c>
      <c r="B57" s="12" t="s">
        <v>59</v>
      </c>
      <c r="C57" s="18">
        <v>-528261</v>
      </c>
      <c r="D57" s="18">
        <v>0</v>
      </c>
      <c r="E57" s="18">
        <v>-509690</v>
      </c>
      <c r="F57" s="18">
        <f t="shared" si="2"/>
        <v>-509690</v>
      </c>
      <c r="G57" s="18">
        <f t="shared" si="0"/>
        <v>18571</v>
      </c>
      <c r="H57" s="20"/>
      <c r="I57" s="19">
        <f t="shared" si="1"/>
        <v>0.9648450292563714</v>
      </c>
    </row>
    <row r="58" spans="1:9" ht="12.75">
      <c r="A58" s="18" t="s">
        <v>61</v>
      </c>
      <c r="B58" s="14"/>
      <c r="C58" s="18">
        <f>SUM(C7+C13+C46+C52+C55+C56+C57)</f>
        <v>6595088</v>
      </c>
      <c r="D58" s="18">
        <f>SUM(D7+D57+D13+D46+D52+D55+D56)</f>
        <v>11072109</v>
      </c>
      <c r="E58" s="18">
        <f>SUM(E7+E13+E46+E52+E55+E56+E57)</f>
        <v>7199486</v>
      </c>
      <c r="F58" s="18">
        <f t="shared" si="2"/>
        <v>-3872623</v>
      </c>
      <c r="G58" s="18">
        <f>E58-C58</f>
        <v>604398</v>
      </c>
      <c r="H58" s="19">
        <f t="shared" si="3"/>
        <v>0.6502361925808353</v>
      </c>
      <c r="I58" s="19">
        <f t="shared" si="1"/>
        <v>1.091643659644875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58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8.57421875" style="0" customWidth="1"/>
    <col min="4" max="4" width="8.421875" style="0" customWidth="1"/>
    <col min="5" max="5" width="8.8515625" style="0" customWidth="1"/>
    <col min="6" max="6" width="7.28125" style="0" customWidth="1"/>
    <col min="7" max="7" width="6.8515625" style="0" customWidth="1"/>
    <col min="8" max="8" width="6.28125" style="0" customWidth="1"/>
    <col min="9" max="9" width="6.140625" style="0" customWidth="1"/>
  </cols>
  <sheetData>
    <row r="1" spans="1:7" ht="15">
      <c r="A1" s="34">
        <v>37621</v>
      </c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40178</v>
      </c>
      <c r="D5" s="28">
        <v>40543</v>
      </c>
      <c r="E5" s="28">
        <v>40543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SUM(C8:C13)</f>
        <v>8359424</v>
      </c>
      <c r="D7" s="18">
        <v>7683404</v>
      </c>
      <c r="E7" s="18">
        <v>7682399</v>
      </c>
      <c r="F7" s="18">
        <f>E7-D7</f>
        <v>-1005</v>
      </c>
      <c r="G7" s="18">
        <f aca="true" t="shared" si="0" ref="G7:G57">E7-C7</f>
        <v>-677025</v>
      </c>
      <c r="H7" s="19">
        <f>E7/D7</f>
        <v>0.9998691985999956</v>
      </c>
      <c r="I7" s="19">
        <f aca="true" t="shared" si="1" ref="I7:I13">E7/C7</f>
        <v>0.9190105681922582</v>
      </c>
    </row>
    <row r="8" spans="1:9" ht="12.75">
      <c r="A8" s="14">
        <v>3111</v>
      </c>
      <c r="B8" s="14" t="s">
        <v>16</v>
      </c>
      <c r="C8" s="14">
        <v>5948195</v>
      </c>
      <c r="D8" s="14">
        <v>5930820</v>
      </c>
      <c r="E8" s="14">
        <v>5930820</v>
      </c>
      <c r="F8" s="14">
        <f aca="true" t="shared" si="2" ref="F8:F58">E8-D8</f>
        <v>0</v>
      </c>
      <c r="G8" s="14">
        <f t="shared" si="0"/>
        <v>-17375</v>
      </c>
      <c r="H8" s="20">
        <f aca="true" t="shared" si="3" ref="H8:H58">E8/D8</f>
        <v>1</v>
      </c>
      <c r="I8" s="20">
        <f t="shared" si="1"/>
        <v>0.9970789457978428</v>
      </c>
    </row>
    <row r="9" spans="1:9" ht="12.75">
      <c r="A9" s="14">
        <v>3112</v>
      </c>
      <c r="B9" s="14" t="s">
        <v>17</v>
      </c>
      <c r="C9" s="14">
        <v>798120</v>
      </c>
      <c r="D9" s="14">
        <v>818800</v>
      </c>
      <c r="E9" s="14">
        <v>818800</v>
      </c>
      <c r="F9" s="14">
        <f t="shared" si="2"/>
        <v>0</v>
      </c>
      <c r="G9" s="14">
        <f t="shared" si="0"/>
        <v>20680</v>
      </c>
      <c r="H9" s="20">
        <f t="shared" si="3"/>
        <v>1</v>
      </c>
      <c r="I9" s="20">
        <f t="shared" si="1"/>
        <v>1.0259108905928933</v>
      </c>
    </row>
    <row r="10" spans="1:9" ht="12.75">
      <c r="A10" s="14">
        <v>3113</v>
      </c>
      <c r="B10" s="14" t="s">
        <v>86</v>
      </c>
      <c r="C10" s="14">
        <v>1292618</v>
      </c>
      <c r="D10" s="14">
        <v>232100</v>
      </c>
      <c r="E10" s="14">
        <v>232100</v>
      </c>
      <c r="F10" s="14">
        <f t="shared" si="2"/>
        <v>0</v>
      </c>
      <c r="G10" s="14">
        <f t="shared" si="0"/>
        <v>-1060518</v>
      </c>
      <c r="H10" s="20">
        <f t="shared" si="3"/>
        <v>1</v>
      </c>
      <c r="I10" s="20">
        <f t="shared" si="1"/>
        <v>0.17955807516219022</v>
      </c>
    </row>
    <row r="11" spans="1:9" ht="12.75">
      <c r="A11" s="14">
        <v>3118</v>
      </c>
      <c r="B11" s="14" t="s">
        <v>83</v>
      </c>
      <c r="C11" s="14">
        <v>260446</v>
      </c>
      <c r="D11" s="14">
        <v>621358</v>
      </c>
      <c r="E11" s="14">
        <v>621358</v>
      </c>
      <c r="F11" s="14">
        <f t="shared" si="2"/>
        <v>0</v>
      </c>
      <c r="G11" s="14">
        <f t="shared" si="0"/>
        <v>360912</v>
      </c>
      <c r="H11" s="20">
        <f t="shared" si="3"/>
        <v>1</v>
      </c>
      <c r="I11" s="20">
        <f t="shared" si="1"/>
        <v>2.385745989571735</v>
      </c>
    </row>
    <row r="12" spans="1:9" ht="12.75">
      <c r="A12" s="14">
        <v>3120</v>
      </c>
      <c r="B12" s="14" t="s">
        <v>23</v>
      </c>
      <c r="C12" s="14">
        <v>-77</v>
      </c>
      <c r="D12" s="14">
        <v>0</v>
      </c>
      <c r="E12" s="14">
        <v>-1005</v>
      </c>
      <c r="F12" s="14">
        <f>E12-D12</f>
        <v>-1005</v>
      </c>
      <c r="G12" s="18">
        <f t="shared" si="0"/>
        <v>-928</v>
      </c>
      <c r="H12" s="20" t="e">
        <f t="shared" si="3"/>
        <v>#DIV/0!</v>
      </c>
      <c r="I12" s="19">
        <f t="shared" si="1"/>
        <v>13.051948051948052</v>
      </c>
    </row>
    <row r="13" spans="1:9" ht="12.75">
      <c r="A13" s="14">
        <v>3128</v>
      </c>
      <c r="B13" s="14" t="s">
        <v>80</v>
      </c>
      <c r="C13" s="14">
        <v>60122</v>
      </c>
      <c r="D13" s="14">
        <v>80326</v>
      </c>
      <c r="E13" s="14">
        <v>80326</v>
      </c>
      <c r="F13" s="14">
        <f>E13-D13</f>
        <v>0</v>
      </c>
      <c r="G13" s="18">
        <f t="shared" si="0"/>
        <v>20204</v>
      </c>
      <c r="H13" s="20">
        <f t="shared" si="3"/>
        <v>1</v>
      </c>
      <c r="I13" s="19">
        <f t="shared" si="1"/>
        <v>1.3360500316024084</v>
      </c>
    </row>
    <row r="14" spans="1:9" ht="12.75">
      <c r="A14" s="18" t="s">
        <v>24</v>
      </c>
      <c r="B14" s="12" t="s">
        <v>25</v>
      </c>
      <c r="C14" s="18">
        <f>SUM(C15+C21)</f>
        <v>1411224</v>
      </c>
      <c r="D14" s="18">
        <f>D15+D21</f>
        <v>1613933</v>
      </c>
      <c r="E14" s="18">
        <f>E15+E21</f>
        <v>1485092</v>
      </c>
      <c r="F14" s="18">
        <f t="shared" si="2"/>
        <v>-128841</v>
      </c>
      <c r="G14" s="18">
        <f t="shared" si="0"/>
        <v>73868</v>
      </c>
      <c r="H14" s="19">
        <f t="shared" si="3"/>
        <v>0.9201695485500327</v>
      </c>
      <c r="I14" s="19">
        <f>E14/C14</f>
        <v>1.0523432141176738</v>
      </c>
    </row>
    <row r="15" spans="1:9" ht="12.75">
      <c r="A15" s="14"/>
      <c r="B15" s="12" t="s">
        <v>26</v>
      </c>
      <c r="C15" s="18">
        <f>SUM(C16:C20)</f>
        <v>486946</v>
      </c>
      <c r="D15" s="18">
        <v>580307</v>
      </c>
      <c r="E15" s="18">
        <v>580307</v>
      </c>
      <c r="F15" s="18">
        <f t="shared" si="2"/>
        <v>0</v>
      </c>
      <c r="G15" s="18">
        <f t="shared" si="0"/>
        <v>93361</v>
      </c>
      <c r="H15" s="19">
        <f t="shared" si="3"/>
        <v>1</v>
      </c>
      <c r="I15" s="19">
        <f>E15/C15</f>
        <v>1.1917276248290365</v>
      </c>
    </row>
    <row r="16" spans="1:9" ht="12.75">
      <c r="A16" s="14">
        <v>103</v>
      </c>
      <c r="B16" s="15" t="s">
        <v>27</v>
      </c>
      <c r="C16" s="14">
        <v>24243</v>
      </c>
      <c r="D16" s="14">
        <v>20060</v>
      </c>
      <c r="E16" s="14">
        <v>20060</v>
      </c>
      <c r="F16" s="14">
        <f>E16-D16</f>
        <v>0</v>
      </c>
      <c r="G16" s="14">
        <f t="shared" si="0"/>
        <v>-4183</v>
      </c>
      <c r="H16" s="20">
        <f>E16/D16</f>
        <v>1</v>
      </c>
      <c r="I16" s="20">
        <f>E16/C16</f>
        <v>0.8274553479354866</v>
      </c>
    </row>
    <row r="17" spans="1:9" ht="12.75">
      <c r="A17" s="14">
        <v>1301</v>
      </c>
      <c r="B17" s="15" t="s">
        <v>28</v>
      </c>
      <c r="C17" s="14">
        <v>120381</v>
      </c>
      <c r="D17" s="14">
        <v>115330</v>
      </c>
      <c r="E17" s="14">
        <v>115330</v>
      </c>
      <c r="F17" s="14">
        <f t="shared" si="2"/>
        <v>0</v>
      </c>
      <c r="G17" s="14">
        <f t="shared" si="0"/>
        <v>-5051</v>
      </c>
      <c r="H17" s="20">
        <f t="shared" si="3"/>
        <v>1</v>
      </c>
      <c r="I17" s="20">
        <f aca="true" t="shared" si="4" ref="I17:I36">E17/C17</f>
        <v>0.9580415514076142</v>
      </c>
    </row>
    <row r="18" spans="1:9" ht="12.75">
      <c r="A18" s="14">
        <v>1303</v>
      </c>
      <c r="B18" s="15" t="s">
        <v>29</v>
      </c>
      <c r="C18" s="14">
        <v>267013</v>
      </c>
      <c r="D18" s="14">
        <v>221114</v>
      </c>
      <c r="E18" s="14">
        <v>221114</v>
      </c>
      <c r="F18" s="14">
        <v>0</v>
      </c>
      <c r="G18" s="14">
        <f t="shared" si="0"/>
        <v>-45899</v>
      </c>
      <c r="H18" s="20">
        <f t="shared" si="3"/>
        <v>1</v>
      </c>
      <c r="I18" s="20">
        <f t="shared" si="4"/>
        <v>0.8281020025242216</v>
      </c>
    </row>
    <row r="19" spans="1:9" ht="12.75">
      <c r="A19" s="14">
        <v>1304</v>
      </c>
      <c r="B19" s="15" t="s">
        <v>30</v>
      </c>
      <c r="C19" s="14">
        <v>72085</v>
      </c>
      <c r="D19" s="14">
        <v>221743</v>
      </c>
      <c r="E19" s="14">
        <v>221743</v>
      </c>
      <c r="F19" s="14">
        <f t="shared" si="2"/>
        <v>0</v>
      </c>
      <c r="G19" s="14">
        <f t="shared" si="0"/>
        <v>149658</v>
      </c>
      <c r="H19" s="20">
        <f t="shared" si="3"/>
        <v>1</v>
      </c>
      <c r="I19" s="20">
        <f t="shared" si="4"/>
        <v>3.076132343760838</v>
      </c>
    </row>
    <row r="20" spans="1:9" ht="12.75">
      <c r="A20" s="14">
        <v>2000</v>
      </c>
      <c r="B20" s="15" t="s">
        <v>31</v>
      </c>
      <c r="C20" s="14">
        <v>3224</v>
      </c>
      <c r="D20" s="14">
        <v>2060</v>
      </c>
      <c r="E20" s="14">
        <v>2060</v>
      </c>
      <c r="F20" s="14">
        <f t="shared" si="2"/>
        <v>0</v>
      </c>
      <c r="G20" s="14">
        <f t="shared" si="0"/>
        <v>-1164</v>
      </c>
      <c r="H20" s="20">
        <f t="shared" si="3"/>
        <v>1</v>
      </c>
      <c r="I20" s="20">
        <f t="shared" si="4"/>
        <v>0.6389578163771712</v>
      </c>
    </row>
    <row r="21" spans="1:9" ht="12.75">
      <c r="A21" s="14"/>
      <c r="B21" s="12" t="s">
        <v>32</v>
      </c>
      <c r="C21" s="18">
        <f>SUM(C22:C45)</f>
        <v>924278</v>
      </c>
      <c r="D21" s="18">
        <v>1033626</v>
      </c>
      <c r="E21" s="18">
        <v>904785</v>
      </c>
      <c r="F21" s="18">
        <f t="shared" si="2"/>
        <v>-128841</v>
      </c>
      <c r="G21" s="18">
        <f t="shared" si="0"/>
        <v>-19493</v>
      </c>
      <c r="H21" s="19">
        <f t="shared" si="3"/>
        <v>0.8753504652553245</v>
      </c>
      <c r="I21" s="19">
        <f t="shared" si="4"/>
        <v>0.9789100249059266</v>
      </c>
    </row>
    <row r="22" spans="1:9" ht="12.75">
      <c r="A22" s="14">
        <v>2404</v>
      </c>
      <c r="B22" s="14" t="s">
        <v>34</v>
      </c>
      <c r="C22" s="14">
        <v>23718</v>
      </c>
      <c r="D22" s="14">
        <v>29126</v>
      </c>
      <c r="E22" s="14">
        <v>29126</v>
      </c>
      <c r="F22" s="14">
        <f t="shared" si="2"/>
        <v>0</v>
      </c>
      <c r="G22" s="14">
        <f t="shared" si="0"/>
        <v>5408</v>
      </c>
      <c r="H22" s="20">
        <f>E22/D22</f>
        <v>1</v>
      </c>
      <c r="I22" s="20">
        <f t="shared" si="4"/>
        <v>1.2280124799730163</v>
      </c>
    </row>
    <row r="23" spans="1:9" ht="12.75">
      <c r="A23" s="14">
        <v>2405</v>
      </c>
      <c r="B23" s="14" t="s">
        <v>35</v>
      </c>
      <c r="C23" s="14">
        <v>72314</v>
      </c>
      <c r="D23" s="14">
        <v>80000</v>
      </c>
      <c r="E23" s="14">
        <v>78642</v>
      </c>
      <c r="F23" s="14">
        <f t="shared" si="2"/>
        <v>-1358</v>
      </c>
      <c r="G23" s="14">
        <f t="shared" si="0"/>
        <v>6328</v>
      </c>
      <c r="H23" s="20">
        <f t="shared" si="3"/>
        <v>0.983025</v>
      </c>
      <c r="I23" s="20">
        <f t="shared" si="4"/>
        <v>1.0875072600049782</v>
      </c>
    </row>
    <row r="24" spans="1:9" ht="12.75">
      <c r="A24" s="14">
        <v>2408</v>
      </c>
      <c r="B24" s="14" t="s">
        <v>37</v>
      </c>
      <c r="C24" s="14">
        <v>3477</v>
      </c>
      <c r="D24" s="14">
        <v>3000</v>
      </c>
      <c r="E24" s="14">
        <v>2790</v>
      </c>
      <c r="F24" s="14">
        <f t="shared" si="2"/>
        <v>-210</v>
      </c>
      <c r="G24" s="14">
        <f t="shared" si="0"/>
        <v>-687</v>
      </c>
      <c r="H24" s="20">
        <f t="shared" si="3"/>
        <v>0.93</v>
      </c>
      <c r="I24" s="20">
        <f t="shared" si="4"/>
        <v>0.8024158757549612</v>
      </c>
    </row>
    <row r="25" spans="1:9" ht="12.75">
      <c r="A25" s="14">
        <v>2409</v>
      </c>
      <c r="B25" s="14" t="s">
        <v>78</v>
      </c>
      <c r="C25" s="14">
        <v>35250</v>
      </c>
      <c r="D25" s="14">
        <v>15000</v>
      </c>
      <c r="E25" s="14">
        <v>11000</v>
      </c>
      <c r="F25" s="14">
        <f t="shared" si="2"/>
        <v>-4000</v>
      </c>
      <c r="G25" s="14">
        <f t="shared" si="0"/>
        <v>-24250</v>
      </c>
      <c r="H25" s="20">
        <f t="shared" si="3"/>
        <v>0.7333333333333333</v>
      </c>
      <c r="I25" s="20">
        <f t="shared" si="4"/>
        <v>0.3120567375886525</v>
      </c>
    </row>
    <row r="26" spans="1:9" ht="12.75">
      <c r="A26" s="14">
        <v>2701</v>
      </c>
      <c r="B26" s="14" t="s">
        <v>38</v>
      </c>
      <c r="C26" s="14">
        <v>82591</v>
      </c>
      <c r="D26" s="14">
        <v>90000</v>
      </c>
      <c r="E26" s="14">
        <v>88297</v>
      </c>
      <c r="F26" s="14">
        <f t="shared" si="2"/>
        <v>-1703</v>
      </c>
      <c r="G26" s="14">
        <f t="shared" si="0"/>
        <v>5706</v>
      </c>
      <c r="H26" s="20">
        <f t="shared" si="3"/>
        <v>0.9810777777777778</v>
      </c>
      <c r="I26" s="20">
        <f t="shared" si="4"/>
        <v>1.069087430833868</v>
      </c>
    </row>
    <row r="27" spans="1:9" ht="12.75">
      <c r="A27" s="14">
        <v>2704</v>
      </c>
      <c r="B27" s="14" t="s">
        <v>39</v>
      </c>
      <c r="C27" s="14">
        <v>49629</v>
      </c>
      <c r="D27" s="14">
        <v>55540</v>
      </c>
      <c r="E27" s="14">
        <v>55540</v>
      </c>
      <c r="F27" s="14">
        <f t="shared" si="2"/>
        <v>0</v>
      </c>
      <c r="G27" s="14">
        <f t="shared" si="0"/>
        <v>5911</v>
      </c>
      <c r="H27" s="20">
        <f t="shared" si="3"/>
        <v>1</v>
      </c>
      <c r="I27" s="20">
        <f t="shared" si="4"/>
        <v>1.1191037498236918</v>
      </c>
    </row>
    <row r="28" spans="1:9" ht="12.75">
      <c r="A28" s="14">
        <v>2705</v>
      </c>
      <c r="B28" s="14" t="s">
        <v>85</v>
      </c>
      <c r="C28" s="14">
        <v>22061</v>
      </c>
      <c r="D28" s="14">
        <v>22000</v>
      </c>
      <c r="E28" s="14">
        <v>20948</v>
      </c>
      <c r="F28" s="14">
        <f t="shared" si="2"/>
        <v>-1052</v>
      </c>
      <c r="G28" s="14">
        <f t="shared" si="0"/>
        <v>-1113</v>
      </c>
      <c r="H28" s="20">
        <f t="shared" si="3"/>
        <v>0.9521818181818181</v>
      </c>
      <c r="I28" s="20">
        <f t="shared" si="4"/>
        <v>0.949548977834187</v>
      </c>
    </row>
    <row r="29" spans="1:9" ht="12.75">
      <c r="A29" s="14">
        <v>2707</v>
      </c>
      <c r="B29" s="14" t="s">
        <v>41</v>
      </c>
      <c r="C29" s="14">
        <v>362551</v>
      </c>
      <c r="D29" s="14">
        <v>394000</v>
      </c>
      <c r="E29" s="14">
        <v>330389</v>
      </c>
      <c r="F29" s="14">
        <f t="shared" si="2"/>
        <v>-63611</v>
      </c>
      <c r="G29" s="14">
        <f t="shared" si="0"/>
        <v>-32162</v>
      </c>
      <c r="H29" s="20">
        <f t="shared" si="3"/>
        <v>0.8385507614213198</v>
      </c>
      <c r="I29" s="20">
        <f t="shared" si="4"/>
        <v>0.9112897219977327</v>
      </c>
    </row>
    <row r="30" spans="1:9" ht="12.75">
      <c r="A30" s="14">
        <v>2710</v>
      </c>
      <c r="B30" s="14" t="s">
        <v>42</v>
      </c>
      <c r="C30" s="14">
        <v>115971</v>
      </c>
      <c r="D30" s="14">
        <v>130000</v>
      </c>
      <c r="E30" s="14">
        <v>106654</v>
      </c>
      <c r="F30" s="14">
        <f t="shared" si="2"/>
        <v>-23346</v>
      </c>
      <c r="G30" s="14">
        <f t="shared" si="0"/>
        <v>-9317</v>
      </c>
      <c r="H30" s="20">
        <f t="shared" si="3"/>
        <v>0.8204153846153847</v>
      </c>
      <c r="I30" s="20">
        <f t="shared" si="4"/>
        <v>0.9196609497201886</v>
      </c>
    </row>
    <row r="31" spans="1:9" ht="12.75">
      <c r="A31" s="14">
        <v>2711</v>
      </c>
      <c r="B31" s="14" t="s">
        <v>63</v>
      </c>
      <c r="C31" s="14">
        <v>43757</v>
      </c>
      <c r="D31" s="14">
        <v>45000</v>
      </c>
      <c r="E31" s="14">
        <v>43512</v>
      </c>
      <c r="F31" s="14">
        <f t="shared" si="2"/>
        <v>-1488</v>
      </c>
      <c r="G31" s="14">
        <f t="shared" si="0"/>
        <v>-245</v>
      </c>
      <c r="H31" s="20">
        <f t="shared" si="3"/>
        <v>0.9669333333333333</v>
      </c>
      <c r="I31" s="20">
        <f t="shared" si="4"/>
        <v>0.9944008958566629</v>
      </c>
    </row>
    <row r="32" spans="1:9" ht="12.75">
      <c r="A32" s="14">
        <v>2716</v>
      </c>
      <c r="B32" s="14" t="s">
        <v>48</v>
      </c>
      <c r="C32" s="14">
        <v>13661</v>
      </c>
      <c r="D32" s="14">
        <v>15000</v>
      </c>
      <c r="E32" s="14">
        <v>14709</v>
      </c>
      <c r="F32" s="14">
        <f t="shared" si="2"/>
        <v>-291</v>
      </c>
      <c r="G32" s="14">
        <f t="shared" si="0"/>
        <v>1048</v>
      </c>
      <c r="H32" s="20">
        <f t="shared" si="3"/>
        <v>0.9806</v>
      </c>
      <c r="I32" s="20">
        <f t="shared" si="4"/>
        <v>1.0767147353780835</v>
      </c>
    </row>
    <row r="33" spans="1:9" ht="12.75">
      <c r="A33" s="14">
        <v>2729</v>
      </c>
      <c r="B33" s="14" t="s">
        <v>43</v>
      </c>
      <c r="C33" s="14">
        <v>287</v>
      </c>
      <c r="D33" s="14">
        <v>2436</v>
      </c>
      <c r="E33" s="14">
        <v>2436</v>
      </c>
      <c r="F33" s="14">
        <f t="shared" si="2"/>
        <v>0</v>
      </c>
      <c r="G33" s="14">
        <f t="shared" si="0"/>
        <v>2149</v>
      </c>
      <c r="H33" s="20">
        <f t="shared" si="3"/>
        <v>1</v>
      </c>
      <c r="I33" s="20">
        <f t="shared" si="4"/>
        <v>8.487804878048781</v>
      </c>
    </row>
    <row r="34" spans="1:9" ht="12.75">
      <c r="A34" s="14">
        <v>2802</v>
      </c>
      <c r="B34" s="14" t="s">
        <v>44</v>
      </c>
      <c r="C34" s="14">
        <v>4770</v>
      </c>
      <c r="D34" s="14">
        <v>15000</v>
      </c>
      <c r="E34" s="14">
        <v>6006</v>
      </c>
      <c r="F34" s="14">
        <f t="shared" si="2"/>
        <v>-8994</v>
      </c>
      <c r="G34" s="14">
        <f t="shared" si="0"/>
        <v>1236</v>
      </c>
      <c r="H34" s="20">
        <f t="shared" si="3"/>
        <v>0.4004</v>
      </c>
      <c r="I34" s="20">
        <f t="shared" si="4"/>
        <v>1.2591194968553459</v>
      </c>
    </row>
    <row r="35" spans="1:9" ht="12.75">
      <c r="A35" s="14">
        <v>3601</v>
      </c>
      <c r="B35" s="14" t="s">
        <v>87</v>
      </c>
      <c r="C35" s="14">
        <v>9</v>
      </c>
      <c r="D35" s="14">
        <v>-69</v>
      </c>
      <c r="E35" s="14">
        <v>-69</v>
      </c>
      <c r="F35" s="14">
        <f t="shared" si="2"/>
        <v>0</v>
      </c>
      <c r="G35" s="14">
        <f t="shared" si="0"/>
        <v>-78</v>
      </c>
      <c r="H35" s="20">
        <f t="shared" si="3"/>
        <v>1</v>
      </c>
      <c r="I35" s="20">
        <f t="shared" si="4"/>
        <v>-7.666666666666667</v>
      </c>
    </row>
    <row r="36" spans="1:9" ht="12.75">
      <c r="A36" s="14">
        <v>3611</v>
      </c>
      <c r="B36" s="14" t="s">
        <v>89</v>
      </c>
      <c r="C36" s="14">
        <v>959</v>
      </c>
      <c r="D36" s="14">
        <v>0</v>
      </c>
      <c r="E36" s="14">
        <v>0</v>
      </c>
      <c r="F36" s="14">
        <f t="shared" si="2"/>
        <v>0</v>
      </c>
      <c r="G36" s="14">
        <f t="shared" si="0"/>
        <v>-959</v>
      </c>
      <c r="H36" s="20" t="e">
        <f t="shared" si="3"/>
        <v>#DIV/0!</v>
      </c>
      <c r="I36" s="20">
        <f t="shared" si="4"/>
        <v>0</v>
      </c>
    </row>
    <row r="37" spans="1:9" ht="12.75">
      <c r="A37" s="14">
        <v>3612</v>
      </c>
      <c r="B37" s="14" t="s">
        <v>88</v>
      </c>
      <c r="C37" s="14">
        <v>0</v>
      </c>
      <c r="D37" s="14">
        <v>2345</v>
      </c>
      <c r="E37" s="14">
        <v>2345</v>
      </c>
      <c r="F37" s="14">
        <f>E37-D37</f>
        <v>0</v>
      </c>
      <c r="G37" s="14">
        <f>E37-C37</f>
        <v>2345</v>
      </c>
      <c r="H37" s="20">
        <f>E37/D37</f>
        <v>1</v>
      </c>
      <c r="I37" s="20" t="e">
        <f aca="true" t="shared" si="5" ref="I37:I42">E37/C37</f>
        <v>#DIV/0!</v>
      </c>
    </row>
    <row r="38" spans="1:9" ht="12.75">
      <c r="A38" s="14">
        <v>3619</v>
      </c>
      <c r="B38" s="14" t="s">
        <v>33</v>
      </c>
      <c r="C38" s="14">
        <v>10092</v>
      </c>
      <c r="D38" s="14">
        <v>11408</v>
      </c>
      <c r="E38" s="14">
        <v>11408</v>
      </c>
      <c r="F38" s="14">
        <f t="shared" si="2"/>
        <v>0</v>
      </c>
      <c r="G38" s="14">
        <f t="shared" si="0"/>
        <v>1316</v>
      </c>
      <c r="H38" s="20">
        <f t="shared" si="3"/>
        <v>1</v>
      </c>
      <c r="I38" s="20">
        <f t="shared" si="5"/>
        <v>1.1304003170828378</v>
      </c>
    </row>
    <row r="39" spans="1:9" ht="12.75">
      <c r="A39" s="14">
        <v>3701</v>
      </c>
      <c r="B39" s="14" t="s">
        <v>73</v>
      </c>
      <c r="C39" s="14">
        <v>-28016</v>
      </c>
      <c r="D39" s="14">
        <v>-53477</v>
      </c>
      <c r="E39" s="14">
        <v>-53477</v>
      </c>
      <c r="F39" s="14">
        <f t="shared" si="2"/>
        <v>0</v>
      </c>
      <c r="G39" s="14">
        <f t="shared" si="0"/>
        <v>-25461</v>
      </c>
      <c r="H39" s="20">
        <f t="shared" si="3"/>
        <v>1</v>
      </c>
      <c r="I39" s="20">
        <f t="shared" si="5"/>
        <v>1.908802113078241</v>
      </c>
    </row>
    <row r="40" spans="1:9" ht="12.75">
      <c r="A40" s="14">
        <v>3702</v>
      </c>
      <c r="B40" s="14" t="s">
        <v>82</v>
      </c>
      <c r="C40" s="14">
        <v>-3632</v>
      </c>
      <c r="D40" s="14">
        <v>-3630</v>
      </c>
      <c r="E40" s="14">
        <v>-3630</v>
      </c>
      <c r="F40" s="14">
        <f t="shared" si="2"/>
        <v>0</v>
      </c>
      <c r="G40" s="14">
        <f t="shared" si="0"/>
        <v>2</v>
      </c>
      <c r="H40" s="20">
        <f t="shared" si="3"/>
        <v>1</v>
      </c>
      <c r="I40" s="20">
        <f t="shared" si="5"/>
        <v>0.9994493392070485</v>
      </c>
    </row>
    <row r="41" spans="1:9" ht="12.75">
      <c r="A41" s="14">
        <v>4022</v>
      </c>
      <c r="B41" s="14" t="s">
        <v>45</v>
      </c>
      <c r="C41" s="14">
        <v>0</v>
      </c>
      <c r="D41" s="14">
        <v>25100</v>
      </c>
      <c r="E41" s="14">
        <v>25100</v>
      </c>
      <c r="F41" s="14">
        <f t="shared" si="2"/>
        <v>0</v>
      </c>
      <c r="G41" s="14">
        <f t="shared" si="0"/>
        <v>25100</v>
      </c>
      <c r="H41" s="20">
        <f t="shared" si="3"/>
        <v>1</v>
      </c>
      <c r="I41" s="20" t="e">
        <f t="shared" si="5"/>
        <v>#DIV/0!</v>
      </c>
    </row>
    <row r="42" spans="1:9" ht="12.75">
      <c r="A42" s="14">
        <v>4030</v>
      </c>
      <c r="B42" s="14" t="s">
        <v>90</v>
      </c>
      <c r="C42" s="14">
        <v>0</v>
      </c>
      <c r="D42" s="14">
        <v>75000</v>
      </c>
      <c r="E42" s="14">
        <v>75000</v>
      </c>
      <c r="F42" s="14">
        <f t="shared" si="2"/>
        <v>0</v>
      </c>
      <c r="G42" s="14">
        <f t="shared" si="0"/>
        <v>75000</v>
      </c>
      <c r="H42" s="20">
        <f t="shared" si="3"/>
        <v>1</v>
      </c>
      <c r="I42" s="20" t="e">
        <f t="shared" si="5"/>
        <v>#DIV/0!</v>
      </c>
    </row>
    <row r="43" spans="1:9" ht="12.75">
      <c r="A43" s="14">
        <v>4040</v>
      </c>
      <c r="B43" s="14" t="s">
        <v>47</v>
      </c>
      <c r="C43" s="14">
        <v>17468</v>
      </c>
      <c r="D43" s="14">
        <v>3455</v>
      </c>
      <c r="E43" s="14">
        <v>3455</v>
      </c>
      <c r="F43" s="14">
        <f t="shared" si="2"/>
        <v>0</v>
      </c>
      <c r="G43" s="14">
        <f t="shared" si="0"/>
        <v>-14013</v>
      </c>
      <c r="H43" s="20">
        <f t="shared" si="3"/>
        <v>1</v>
      </c>
      <c r="I43" s="20">
        <f aca="true" t="shared" si="6" ref="I43:I58">E43/C43</f>
        <v>0.19779024501946416</v>
      </c>
    </row>
    <row r="44" spans="1:9" ht="12.75">
      <c r="A44" s="14">
        <v>4100</v>
      </c>
      <c r="B44" s="14" t="s">
        <v>50</v>
      </c>
      <c r="C44" s="14">
        <v>79711</v>
      </c>
      <c r="D44" s="14">
        <v>71242</v>
      </c>
      <c r="E44" s="14">
        <v>48454</v>
      </c>
      <c r="F44" s="14">
        <f>E44-D44</f>
        <v>-22788</v>
      </c>
      <c r="G44" s="14">
        <f t="shared" si="0"/>
        <v>-31257</v>
      </c>
      <c r="H44" s="20">
        <f t="shared" si="3"/>
        <v>0.6801325061059488</v>
      </c>
      <c r="I44" s="20">
        <f t="shared" si="6"/>
        <v>0.6078709337481653</v>
      </c>
    </row>
    <row r="45" spans="1:9" ht="12.75">
      <c r="A45" s="14">
        <v>4501</v>
      </c>
      <c r="B45" s="14" t="s">
        <v>74</v>
      </c>
      <c r="C45" s="14">
        <v>17650</v>
      </c>
      <c r="D45" s="14">
        <v>6150</v>
      </c>
      <c r="E45" s="14">
        <v>6150</v>
      </c>
      <c r="F45" s="14">
        <f t="shared" si="2"/>
        <v>0</v>
      </c>
      <c r="G45" s="14">
        <f t="shared" si="0"/>
        <v>-11500</v>
      </c>
      <c r="H45" s="20">
        <f t="shared" si="3"/>
        <v>1</v>
      </c>
      <c r="I45" s="20">
        <f t="shared" si="6"/>
        <v>0.34844192634560905</v>
      </c>
    </row>
    <row r="46" spans="1:9" ht="12.75">
      <c r="A46" s="18" t="s">
        <v>52</v>
      </c>
      <c r="B46" s="12" t="s">
        <v>53</v>
      </c>
      <c r="C46" s="18">
        <f>SUM(C47:C52)</f>
        <v>973404</v>
      </c>
      <c r="D46" s="18">
        <v>552603</v>
      </c>
      <c r="E46" s="18">
        <v>552603</v>
      </c>
      <c r="F46" s="18">
        <f t="shared" si="2"/>
        <v>0</v>
      </c>
      <c r="G46" s="18">
        <f t="shared" si="0"/>
        <v>-420801</v>
      </c>
      <c r="H46" s="19">
        <f t="shared" si="3"/>
        <v>1</v>
      </c>
      <c r="I46" s="19">
        <f t="shared" si="6"/>
        <v>0.5677015915282863</v>
      </c>
    </row>
    <row r="47" spans="1:9" ht="12.75">
      <c r="A47" s="14">
        <v>6101</v>
      </c>
      <c r="B47" s="14" t="s">
        <v>75</v>
      </c>
      <c r="C47" s="14">
        <v>678566</v>
      </c>
      <c r="D47" s="14">
        <v>16893</v>
      </c>
      <c r="E47" s="14">
        <v>16893</v>
      </c>
      <c r="F47" s="14">
        <f t="shared" si="2"/>
        <v>0</v>
      </c>
      <c r="G47" s="14">
        <f t="shared" si="0"/>
        <v>-661673</v>
      </c>
      <c r="H47" s="20">
        <f t="shared" si="3"/>
        <v>1</v>
      </c>
      <c r="I47" s="20">
        <f t="shared" si="6"/>
        <v>0.02489514652959329</v>
      </c>
    </row>
    <row r="48" spans="1:9" ht="12.75">
      <c r="A48" s="14">
        <v>6102</v>
      </c>
      <c r="B48" s="14" t="s">
        <v>81</v>
      </c>
      <c r="C48" s="14">
        <v>-214730</v>
      </c>
      <c r="D48" s="14">
        <v>0</v>
      </c>
      <c r="E48" s="14">
        <v>0</v>
      </c>
      <c r="F48" s="14">
        <f t="shared" si="2"/>
        <v>0</v>
      </c>
      <c r="G48" s="14">
        <f t="shared" si="0"/>
        <v>214730</v>
      </c>
      <c r="H48" s="20" t="e">
        <f t="shared" si="3"/>
        <v>#DIV/0!</v>
      </c>
      <c r="I48" s="20">
        <f t="shared" si="6"/>
        <v>0</v>
      </c>
    </row>
    <row r="49" spans="1:9" ht="12.75">
      <c r="A49" s="14">
        <v>6105</v>
      </c>
      <c r="B49" s="14" t="s">
        <v>55</v>
      </c>
      <c r="C49" s="14">
        <v>332052</v>
      </c>
      <c r="D49" s="14">
        <v>265557</v>
      </c>
      <c r="E49" s="14">
        <v>265557</v>
      </c>
      <c r="F49" s="14">
        <f t="shared" si="2"/>
        <v>0</v>
      </c>
      <c r="G49" s="14">
        <f t="shared" si="0"/>
        <v>-66495</v>
      </c>
      <c r="H49" s="20">
        <f t="shared" si="3"/>
        <v>1</v>
      </c>
      <c r="I49" s="20">
        <f t="shared" si="6"/>
        <v>0.7997452206280944</v>
      </c>
    </row>
    <row r="50" spans="1:9" ht="12.75">
      <c r="A50" s="14">
        <v>6201</v>
      </c>
      <c r="B50" s="14" t="s">
        <v>91</v>
      </c>
      <c r="C50" s="14">
        <v>121180</v>
      </c>
      <c r="D50" s="14">
        <v>73485</v>
      </c>
      <c r="E50" s="14">
        <v>73485</v>
      </c>
      <c r="F50" s="14">
        <f>E50-D50</f>
        <v>0</v>
      </c>
      <c r="G50" s="14">
        <f>E50-C50</f>
        <v>-47695</v>
      </c>
      <c r="H50" s="20">
        <f t="shared" si="3"/>
        <v>1</v>
      </c>
      <c r="I50" s="20">
        <f t="shared" si="6"/>
        <v>0.6064119491665292</v>
      </c>
    </row>
    <row r="51" spans="1:9" ht="12.75">
      <c r="A51" s="14">
        <v>6202</v>
      </c>
      <c r="B51" s="14" t="s">
        <v>92</v>
      </c>
      <c r="C51" s="14">
        <v>0</v>
      </c>
      <c r="D51" s="14">
        <v>-3329</v>
      </c>
      <c r="E51" s="14">
        <v>-3329</v>
      </c>
      <c r="F51" s="14">
        <f>E51-D51</f>
        <v>0</v>
      </c>
      <c r="G51" s="14">
        <f>E51-C51</f>
        <v>-3329</v>
      </c>
      <c r="H51" s="20">
        <f t="shared" si="3"/>
        <v>1</v>
      </c>
      <c r="I51" s="20" t="e">
        <f t="shared" si="6"/>
        <v>#DIV/0!</v>
      </c>
    </row>
    <row r="52" spans="1:9" ht="12.75">
      <c r="A52" s="14">
        <v>6401</v>
      </c>
      <c r="B52" s="14" t="s">
        <v>56</v>
      </c>
      <c r="C52" s="14">
        <v>56336</v>
      </c>
      <c r="D52" s="14">
        <v>199997</v>
      </c>
      <c r="E52" s="14">
        <v>199997</v>
      </c>
      <c r="F52" s="14">
        <f t="shared" si="2"/>
        <v>0</v>
      </c>
      <c r="G52" s="14">
        <f t="shared" si="0"/>
        <v>143661</v>
      </c>
      <c r="H52" s="20">
        <f>E52/D52</f>
        <v>1</v>
      </c>
      <c r="I52" s="20">
        <f t="shared" si="6"/>
        <v>3.550074552683897</v>
      </c>
    </row>
    <row r="53" spans="1:9" ht="12.75">
      <c r="A53" s="12" t="s">
        <v>67</v>
      </c>
      <c r="B53" s="12" t="s">
        <v>93</v>
      </c>
      <c r="C53" s="12">
        <v>0</v>
      </c>
      <c r="D53" s="12">
        <v>-142157</v>
      </c>
      <c r="E53" s="12">
        <v>-142157</v>
      </c>
      <c r="F53" s="12">
        <f t="shared" si="2"/>
        <v>0</v>
      </c>
      <c r="G53" s="12">
        <f t="shared" si="0"/>
        <v>-142157</v>
      </c>
      <c r="H53" s="33">
        <f>E53/D53</f>
        <v>1</v>
      </c>
      <c r="I53" s="33" t="e">
        <f t="shared" si="6"/>
        <v>#DIV/0!</v>
      </c>
    </row>
    <row r="54" spans="1:9" ht="12.75">
      <c r="A54" s="14">
        <v>7621</v>
      </c>
      <c r="B54" s="14" t="s">
        <v>94</v>
      </c>
      <c r="C54" s="14">
        <v>0</v>
      </c>
      <c r="D54" s="14">
        <v>-193147</v>
      </c>
      <c r="E54" s="14">
        <v>-193147</v>
      </c>
      <c r="F54" s="14">
        <v>0</v>
      </c>
      <c r="G54" s="14">
        <v>-193147</v>
      </c>
      <c r="H54" s="20">
        <f>E54/D54</f>
        <v>1</v>
      </c>
      <c r="I54" s="20" t="e">
        <f>E54/C54</f>
        <v>#DIV/0!</v>
      </c>
    </row>
    <row r="55" spans="1:9" ht="12.75">
      <c r="A55" s="14">
        <v>7622</v>
      </c>
      <c r="B55" s="14" t="s">
        <v>95</v>
      </c>
      <c r="C55" s="14">
        <v>0</v>
      </c>
      <c r="D55" s="14">
        <v>50990</v>
      </c>
      <c r="E55" s="14">
        <v>50990</v>
      </c>
      <c r="F55" s="14">
        <v>0</v>
      </c>
      <c r="G55" s="14">
        <v>50990</v>
      </c>
      <c r="H55" s="20">
        <f>E55/D55</f>
        <v>1</v>
      </c>
      <c r="I55" s="20" t="e">
        <f>E55/C55</f>
        <v>#DIV/0!</v>
      </c>
    </row>
    <row r="56" spans="1:9" ht="12.75">
      <c r="A56" s="18" t="s">
        <v>67</v>
      </c>
      <c r="B56" s="12" t="s">
        <v>58</v>
      </c>
      <c r="C56" s="18">
        <v>871197</v>
      </c>
      <c r="D56" s="18">
        <v>181266</v>
      </c>
      <c r="E56" s="18">
        <v>181266</v>
      </c>
      <c r="F56" s="18">
        <f t="shared" si="2"/>
        <v>0</v>
      </c>
      <c r="G56" s="18">
        <f t="shared" si="0"/>
        <v>-689931</v>
      </c>
      <c r="H56" s="19">
        <f t="shared" si="3"/>
        <v>1</v>
      </c>
      <c r="I56" s="19">
        <f t="shared" si="6"/>
        <v>0.20806545477084976</v>
      </c>
    </row>
    <row r="57" spans="1:9" ht="12.75">
      <c r="A57" s="18" t="s">
        <v>57</v>
      </c>
      <c r="B57" s="12" t="s">
        <v>59</v>
      </c>
      <c r="C57" s="18">
        <v>-181266</v>
      </c>
      <c r="D57" s="18">
        <v>0</v>
      </c>
      <c r="E57" s="18">
        <v>-537568</v>
      </c>
      <c r="F57" s="18">
        <f t="shared" si="2"/>
        <v>-537568</v>
      </c>
      <c r="G57" s="18">
        <f t="shared" si="0"/>
        <v>-356302</v>
      </c>
      <c r="H57" s="19" t="e">
        <f t="shared" si="3"/>
        <v>#DIV/0!</v>
      </c>
      <c r="I57" s="19">
        <f t="shared" si="6"/>
        <v>2.9656306201935276</v>
      </c>
    </row>
    <row r="58" spans="1:9" ht="12.75">
      <c r="A58" s="18" t="s">
        <v>61</v>
      </c>
      <c r="B58" s="14"/>
      <c r="C58" s="18">
        <v>11433983</v>
      </c>
      <c r="D58" s="18">
        <f>D7+D14+D46+D56+D57+D53</f>
        <v>9889049</v>
      </c>
      <c r="E58" s="18">
        <f>E53+E46+E14+E7+E56+E57</f>
        <v>9221635</v>
      </c>
      <c r="F58" s="18">
        <f t="shared" si="2"/>
        <v>-667414</v>
      </c>
      <c r="G58" s="18">
        <f>E58-C58</f>
        <v>-2212348</v>
      </c>
      <c r="H58" s="19">
        <f t="shared" si="3"/>
        <v>0.9325097893639722</v>
      </c>
      <c r="I58" s="19">
        <f t="shared" si="6"/>
        <v>0.806511169379909</v>
      </c>
    </row>
    <row r="59" spans="1:9" ht="12.75">
      <c r="A59" s="31"/>
      <c r="B59" s="22"/>
      <c r="C59" s="31"/>
      <c r="D59" s="31"/>
      <c r="E59" s="31"/>
      <c r="F59" s="31"/>
      <c r="G59" s="31"/>
      <c r="H59" s="32"/>
      <c r="I59" s="32"/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57"/>
    </sheetView>
  </sheetViews>
  <sheetFormatPr defaultColWidth="9.140625" defaultRowHeight="12.75"/>
  <cols>
    <col min="1" max="1" width="6.421875" style="0" customWidth="1"/>
    <col min="2" max="2" width="30.57421875" style="0" customWidth="1"/>
  </cols>
  <sheetData>
    <row r="1" spans="5:7" ht="15">
      <c r="E1" s="1" t="s">
        <v>0</v>
      </c>
      <c r="F1" s="1"/>
      <c r="G1" s="1"/>
    </row>
    <row r="2" spans="1:9" ht="12.75">
      <c r="A2" s="46" t="s">
        <v>72</v>
      </c>
      <c r="B2" s="48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6</v>
      </c>
      <c r="H2" s="25" t="s">
        <v>7</v>
      </c>
      <c r="I2" s="25" t="s">
        <v>7</v>
      </c>
    </row>
    <row r="3" spans="1:9" ht="12.75">
      <c r="A3" s="47"/>
      <c r="B3" s="47"/>
      <c r="C3" s="26"/>
      <c r="D3" s="26" t="s">
        <v>8</v>
      </c>
      <c r="E3" s="26"/>
      <c r="F3" s="26" t="s">
        <v>9</v>
      </c>
      <c r="G3" s="26" t="s">
        <v>10</v>
      </c>
      <c r="H3" s="26" t="s">
        <v>11</v>
      </c>
      <c r="I3" s="26" t="s">
        <v>12</v>
      </c>
    </row>
    <row r="4" spans="1:9" ht="12.75">
      <c r="A4" s="47"/>
      <c r="B4" s="47"/>
      <c r="C4" s="26"/>
      <c r="D4" s="26" t="s">
        <v>13</v>
      </c>
      <c r="E4" s="27"/>
      <c r="F4" s="26"/>
      <c r="G4" s="26"/>
      <c r="H4" s="26"/>
      <c r="I4" s="26"/>
    </row>
    <row r="5" spans="1:9" ht="12.75">
      <c r="A5" s="24"/>
      <c r="B5" s="24"/>
      <c r="C5" s="27">
        <v>40359</v>
      </c>
      <c r="D5" s="28">
        <v>40724</v>
      </c>
      <c r="E5" s="28">
        <v>40724</v>
      </c>
      <c r="F5" s="29"/>
      <c r="G5" s="29"/>
      <c r="H5" s="29"/>
      <c r="I5" s="29"/>
    </row>
    <row r="6" spans="1:9" ht="12.75">
      <c r="A6" s="10">
        <v>1</v>
      </c>
      <c r="B6" s="2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2.75">
      <c r="A7" s="11" t="s">
        <v>14</v>
      </c>
      <c r="B7" s="12" t="s">
        <v>15</v>
      </c>
      <c r="C7" s="18">
        <f>SUM(C8:C11)</f>
        <v>3785106</v>
      </c>
      <c r="D7" s="18">
        <f>SUM(D8:D11)</f>
        <v>8550602</v>
      </c>
      <c r="E7" s="18">
        <f>SUM(E8:E11)</f>
        <v>3970645</v>
      </c>
      <c r="F7" s="18">
        <f>E7-D7</f>
        <v>-4579957</v>
      </c>
      <c r="G7" s="18">
        <f aca="true" t="shared" si="0" ref="G7:G56">E7-C7</f>
        <v>185539</v>
      </c>
      <c r="H7" s="19">
        <f>E7/D7</f>
        <v>0.46437022796757466</v>
      </c>
      <c r="I7" s="19">
        <f aca="true" t="shared" si="1" ref="I7:I14">E7/C7</f>
        <v>1.0490181780906531</v>
      </c>
    </row>
    <row r="8" spans="1:9" ht="12.75">
      <c r="A8" s="14">
        <v>3111</v>
      </c>
      <c r="B8" s="14" t="s">
        <v>16</v>
      </c>
      <c r="C8" s="14">
        <v>3287599</v>
      </c>
      <c r="D8" s="14">
        <v>6069952</v>
      </c>
      <c r="E8" s="14">
        <v>3348788</v>
      </c>
      <c r="F8" s="14">
        <f aca="true" t="shared" si="2" ref="F8:F57">E8-D8</f>
        <v>-2721164</v>
      </c>
      <c r="G8" s="14">
        <f t="shared" si="0"/>
        <v>61189</v>
      </c>
      <c r="H8" s="20">
        <f aca="true" t="shared" si="3" ref="H8:H57">E8/D8</f>
        <v>0.551699255611906</v>
      </c>
      <c r="I8" s="20">
        <f t="shared" si="1"/>
        <v>1.0186120630892028</v>
      </c>
    </row>
    <row r="9" spans="1:9" ht="12.75">
      <c r="A9" s="14">
        <v>3112</v>
      </c>
      <c r="B9" s="14" t="s">
        <v>17</v>
      </c>
      <c r="C9" s="14">
        <v>453275</v>
      </c>
      <c r="D9" s="14">
        <v>1065600</v>
      </c>
      <c r="E9" s="14">
        <v>541575</v>
      </c>
      <c r="F9" s="14">
        <f t="shared" si="2"/>
        <v>-524025</v>
      </c>
      <c r="G9" s="14">
        <f t="shared" si="0"/>
        <v>88300</v>
      </c>
      <c r="H9" s="20">
        <f t="shared" si="3"/>
        <v>0.5082347972972973</v>
      </c>
      <c r="I9" s="20">
        <f t="shared" si="1"/>
        <v>1.1948044785174563</v>
      </c>
    </row>
    <row r="10" spans="1:9" ht="12.75">
      <c r="A10" s="14">
        <v>3113</v>
      </c>
      <c r="B10" s="14" t="s">
        <v>86</v>
      </c>
      <c r="C10" s="14">
        <v>0</v>
      </c>
      <c r="D10" s="14">
        <v>1365355</v>
      </c>
      <c r="E10" s="14">
        <v>41310</v>
      </c>
      <c r="F10" s="14">
        <f t="shared" si="2"/>
        <v>-1324045</v>
      </c>
      <c r="G10" s="14">
        <f t="shared" si="0"/>
        <v>41310</v>
      </c>
      <c r="H10" s="20">
        <f t="shared" si="3"/>
        <v>0.03025586752163357</v>
      </c>
      <c r="I10" s="20"/>
    </row>
    <row r="11" spans="1:9" ht="12.75">
      <c r="A11" s="14">
        <v>3128</v>
      </c>
      <c r="B11" s="14" t="s">
        <v>80</v>
      </c>
      <c r="C11" s="14">
        <v>44232</v>
      </c>
      <c r="D11" s="14">
        <v>49695</v>
      </c>
      <c r="E11" s="14">
        <v>38972</v>
      </c>
      <c r="F11" s="14">
        <f>E11-D11</f>
        <v>-10723</v>
      </c>
      <c r="G11" s="18">
        <f t="shared" si="0"/>
        <v>-5260</v>
      </c>
      <c r="H11" s="20">
        <f t="shared" si="3"/>
        <v>0.7842237649662944</v>
      </c>
      <c r="I11" s="19">
        <f t="shared" si="1"/>
        <v>0.8810815699041418</v>
      </c>
    </row>
    <row r="12" spans="1:9" ht="12.75">
      <c r="A12" s="18" t="s">
        <v>24</v>
      </c>
      <c r="B12" s="12" t="s">
        <v>25</v>
      </c>
      <c r="C12" s="18">
        <f>SUM(C13+C20)</f>
        <v>674053</v>
      </c>
      <c r="D12" s="18">
        <f>SUM(D13+D20)</f>
        <v>1518158</v>
      </c>
      <c r="E12" s="18">
        <f>SUM(E13+E20)</f>
        <v>753884</v>
      </c>
      <c r="F12" s="18">
        <f t="shared" si="2"/>
        <v>-764274</v>
      </c>
      <c r="G12" s="18">
        <f t="shared" si="0"/>
        <v>79831</v>
      </c>
      <c r="H12" s="19">
        <f t="shared" si="3"/>
        <v>0.4965780900275202</v>
      </c>
      <c r="I12" s="19">
        <f t="shared" si="1"/>
        <v>1.118434307094546</v>
      </c>
    </row>
    <row r="13" spans="1:9" ht="12.75">
      <c r="A13" s="14"/>
      <c r="B13" s="12" t="s">
        <v>26</v>
      </c>
      <c r="C13" s="18">
        <f>SUM(C14:C19)</f>
        <v>261516</v>
      </c>
      <c r="D13" s="18">
        <f>SUM(D14:D19)</f>
        <v>638000</v>
      </c>
      <c r="E13" s="18">
        <f>SUM(E14:E19)</f>
        <v>264920</v>
      </c>
      <c r="F13" s="18">
        <f t="shared" si="2"/>
        <v>-373080</v>
      </c>
      <c r="G13" s="18">
        <f t="shared" si="0"/>
        <v>3404</v>
      </c>
      <c r="H13" s="19">
        <f t="shared" si="3"/>
        <v>0.4152351097178683</v>
      </c>
      <c r="I13" s="19">
        <f t="shared" si="1"/>
        <v>1.0130164119977363</v>
      </c>
    </row>
    <row r="14" spans="1:9" ht="12.75">
      <c r="A14" s="14">
        <v>103</v>
      </c>
      <c r="B14" s="15" t="s">
        <v>27</v>
      </c>
      <c r="C14" s="14">
        <v>12273</v>
      </c>
      <c r="D14" s="14">
        <v>20000</v>
      </c>
      <c r="E14" s="14">
        <v>11035</v>
      </c>
      <c r="F14" s="14">
        <f>E14-D14</f>
        <v>-8965</v>
      </c>
      <c r="G14" s="14">
        <f t="shared" si="0"/>
        <v>-1238</v>
      </c>
      <c r="H14" s="20">
        <f>E14/D14</f>
        <v>0.55175</v>
      </c>
      <c r="I14" s="20">
        <f t="shared" si="1"/>
        <v>0.8991281675222033</v>
      </c>
    </row>
    <row r="15" spans="1:9" ht="12.75">
      <c r="A15" s="14">
        <v>1301</v>
      </c>
      <c r="B15" s="15" t="s">
        <v>28</v>
      </c>
      <c r="C15" s="14">
        <v>86457</v>
      </c>
      <c r="D15" s="14">
        <v>120000</v>
      </c>
      <c r="E15" s="14">
        <v>81839</v>
      </c>
      <c r="F15" s="14">
        <f t="shared" si="2"/>
        <v>-38161</v>
      </c>
      <c r="G15" s="14">
        <f t="shared" si="0"/>
        <v>-4618</v>
      </c>
      <c r="H15" s="20">
        <f t="shared" si="3"/>
        <v>0.6819916666666667</v>
      </c>
      <c r="I15" s="20">
        <f aca="true" t="shared" si="4" ref="I15:I57">E15/C15</f>
        <v>0.9465861642203639</v>
      </c>
    </row>
    <row r="16" spans="1:9" ht="12.75">
      <c r="A16" s="14">
        <v>1303</v>
      </c>
      <c r="B16" s="15" t="s">
        <v>29</v>
      </c>
      <c r="C16" s="14">
        <v>132124</v>
      </c>
      <c r="D16" s="14">
        <v>250000</v>
      </c>
      <c r="E16" s="14">
        <v>124208</v>
      </c>
      <c r="F16" s="14">
        <v>0</v>
      </c>
      <c r="G16" s="14">
        <f t="shared" si="0"/>
        <v>-7916</v>
      </c>
      <c r="H16" s="20">
        <f t="shared" si="3"/>
        <v>0.496832</v>
      </c>
      <c r="I16" s="20">
        <f t="shared" si="4"/>
        <v>0.9400865853289334</v>
      </c>
    </row>
    <row r="17" spans="1:9" ht="12.75">
      <c r="A17" s="14">
        <v>1304</v>
      </c>
      <c r="B17" s="15" t="s">
        <v>30</v>
      </c>
      <c r="C17" s="14">
        <v>29372</v>
      </c>
      <c r="D17" s="14">
        <v>216000</v>
      </c>
      <c r="E17" s="14">
        <v>46839</v>
      </c>
      <c r="F17" s="14">
        <f t="shared" si="2"/>
        <v>-169161</v>
      </c>
      <c r="G17" s="14">
        <f t="shared" si="0"/>
        <v>17467</v>
      </c>
      <c r="H17" s="20">
        <f t="shared" si="3"/>
        <v>0.21684722222222222</v>
      </c>
      <c r="I17" s="20">
        <f t="shared" si="4"/>
        <v>1.594682010077625</v>
      </c>
    </row>
    <row r="18" spans="1:9" ht="12.75">
      <c r="A18" s="14">
        <v>1308</v>
      </c>
      <c r="B18" s="15" t="s">
        <v>96</v>
      </c>
      <c r="C18" s="14">
        <v>0</v>
      </c>
      <c r="D18" s="14">
        <v>30000</v>
      </c>
      <c r="E18" s="14">
        <v>991</v>
      </c>
      <c r="F18" s="14">
        <f t="shared" si="2"/>
        <v>-29009</v>
      </c>
      <c r="G18" s="14">
        <f t="shared" si="0"/>
        <v>991</v>
      </c>
      <c r="H18" s="20">
        <f t="shared" si="3"/>
        <v>0.03303333333333333</v>
      </c>
      <c r="I18" s="20"/>
    </row>
    <row r="19" spans="1:9" ht="12.75">
      <c r="A19" s="14">
        <v>2000</v>
      </c>
      <c r="B19" s="15" t="s">
        <v>31</v>
      </c>
      <c r="C19" s="14">
        <v>1290</v>
      </c>
      <c r="D19" s="14">
        <v>2000</v>
      </c>
      <c r="E19" s="14">
        <v>8</v>
      </c>
      <c r="F19" s="14">
        <f t="shared" si="2"/>
        <v>-1992</v>
      </c>
      <c r="G19" s="14">
        <f t="shared" si="0"/>
        <v>-1282</v>
      </c>
      <c r="H19" s="20">
        <f t="shared" si="3"/>
        <v>0.004</v>
      </c>
      <c r="I19" s="20">
        <f t="shared" si="4"/>
        <v>0.006201550387596899</v>
      </c>
    </row>
    <row r="20" spans="1:9" ht="12.75">
      <c r="A20" s="14"/>
      <c r="B20" s="12" t="s">
        <v>32</v>
      </c>
      <c r="C20" s="18">
        <f>SUM(C21:C44)</f>
        <v>412537</v>
      </c>
      <c r="D20" s="18">
        <f>SUM(D21:D44)</f>
        <v>880158</v>
      </c>
      <c r="E20" s="18">
        <f>SUM(E21:E44)</f>
        <v>488964</v>
      </c>
      <c r="F20" s="18">
        <f t="shared" si="2"/>
        <v>-391194</v>
      </c>
      <c r="G20" s="18">
        <f t="shared" si="0"/>
        <v>76427</v>
      </c>
      <c r="H20" s="19">
        <f t="shared" si="3"/>
        <v>0.555541164200064</v>
      </c>
      <c r="I20" s="19">
        <f t="shared" si="4"/>
        <v>1.1852609584110032</v>
      </c>
    </row>
    <row r="21" spans="1:9" ht="12.75">
      <c r="A21" s="14">
        <v>2404</v>
      </c>
      <c r="B21" s="14" t="s">
        <v>34</v>
      </c>
      <c r="C21" s="14">
        <v>8857</v>
      </c>
      <c r="D21" s="14">
        <v>29392</v>
      </c>
      <c r="E21" s="14">
        <v>19649</v>
      </c>
      <c r="F21" s="14">
        <f t="shared" si="2"/>
        <v>-9743</v>
      </c>
      <c r="G21" s="14">
        <f t="shared" si="0"/>
        <v>10792</v>
      </c>
      <c r="H21" s="20">
        <f>E21/D21</f>
        <v>0.6685152422427871</v>
      </c>
      <c r="I21" s="20">
        <f t="shared" si="4"/>
        <v>2.2184712656655754</v>
      </c>
    </row>
    <row r="22" spans="1:9" ht="12.75">
      <c r="A22" s="14">
        <v>2405</v>
      </c>
      <c r="B22" s="14" t="s">
        <v>35</v>
      </c>
      <c r="C22" s="14">
        <v>32166</v>
      </c>
      <c r="D22" s="14">
        <v>79000</v>
      </c>
      <c r="E22" s="14">
        <v>31925</v>
      </c>
      <c r="F22" s="14">
        <f t="shared" si="2"/>
        <v>-47075</v>
      </c>
      <c r="G22" s="14">
        <f t="shared" si="0"/>
        <v>-241</v>
      </c>
      <c r="H22" s="20">
        <f t="shared" si="3"/>
        <v>0.4041139240506329</v>
      </c>
      <c r="I22" s="20">
        <f t="shared" si="4"/>
        <v>0.9925076167381708</v>
      </c>
    </row>
    <row r="23" spans="1:9" ht="12.75">
      <c r="A23" s="14">
        <v>2406</v>
      </c>
      <c r="B23" s="14" t="s">
        <v>36</v>
      </c>
      <c r="C23" s="14">
        <v>0</v>
      </c>
      <c r="D23" s="14">
        <v>430</v>
      </c>
      <c r="E23" s="14">
        <v>430</v>
      </c>
      <c r="F23" s="14">
        <f t="shared" si="2"/>
        <v>0</v>
      </c>
      <c r="G23" s="14">
        <f t="shared" si="0"/>
        <v>430</v>
      </c>
      <c r="H23" s="20">
        <f t="shared" si="3"/>
        <v>1</v>
      </c>
      <c r="I23" s="20"/>
    </row>
    <row r="24" spans="1:9" ht="12.75">
      <c r="A24" s="14">
        <v>2408</v>
      </c>
      <c r="B24" s="14" t="s">
        <v>37</v>
      </c>
      <c r="C24" s="14">
        <v>1238</v>
      </c>
      <c r="D24" s="14">
        <v>2096</v>
      </c>
      <c r="E24" s="14">
        <v>2096</v>
      </c>
      <c r="F24" s="14">
        <f t="shared" si="2"/>
        <v>0</v>
      </c>
      <c r="G24" s="14">
        <f t="shared" si="0"/>
        <v>858</v>
      </c>
      <c r="H24" s="20">
        <f t="shared" si="3"/>
        <v>1</v>
      </c>
      <c r="I24" s="20">
        <f t="shared" si="4"/>
        <v>1.693053311793215</v>
      </c>
    </row>
    <row r="25" spans="1:9" ht="12.75">
      <c r="A25" s="14">
        <v>2409</v>
      </c>
      <c r="B25" s="14" t="s">
        <v>78</v>
      </c>
      <c r="C25" s="14">
        <v>6000</v>
      </c>
      <c r="D25" s="14">
        <v>5240</v>
      </c>
      <c r="E25" s="14">
        <v>5240</v>
      </c>
      <c r="F25" s="14">
        <f t="shared" si="2"/>
        <v>0</v>
      </c>
      <c r="G25" s="14">
        <f t="shared" si="0"/>
        <v>-760</v>
      </c>
      <c r="H25" s="20">
        <f t="shared" si="3"/>
        <v>1</v>
      </c>
      <c r="I25" s="20">
        <f t="shared" si="4"/>
        <v>0.8733333333333333</v>
      </c>
    </row>
    <row r="26" spans="1:9" ht="12.75">
      <c r="A26" s="14">
        <v>2701</v>
      </c>
      <c r="B26" s="14" t="s">
        <v>38</v>
      </c>
      <c r="C26" s="14">
        <v>45000</v>
      </c>
      <c r="D26" s="14">
        <v>90000</v>
      </c>
      <c r="E26" s="14">
        <v>51543</v>
      </c>
      <c r="F26" s="14">
        <f t="shared" si="2"/>
        <v>-38457</v>
      </c>
      <c r="G26" s="14">
        <f t="shared" si="0"/>
        <v>6543</v>
      </c>
      <c r="H26" s="20">
        <f t="shared" si="3"/>
        <v>0.5727</v>
      </c>
      <c r="I26" s="20">
        <f t="shared" si="4"/>
        <v>1.1454</v>
      </c>
    </row>
    <row r="27" spans="1:9" ht="12.75">
      <c r="A27" s="14">
        <v>2704</v>
      </c>
      <c r="B27" s="14" t="s">
        <v>39</v>
      </c>
      <c r="C27" s="14">
        <v>29346</v>
      </c>
      <c r="D27" s="14">
        <v>56000</v>
      </c>
      <c r="E27" s="14">
        <v>21350</v>
      </c>
      <c r="F27" s="14">
        <f t="shared" si="2"/>
        <v>-34650</v>
      </c>
      <c r="G27" s="14">
        <f t="shared" si="0"/>
        <v>-7996</v>
      </c>
      <c r="H27" s="20">
        <f t="shared" si="3"/>
        <v>0.38125</v>
      </c>
      <c r="I27" s="20">
        <f t="shared" si="4"/>
        <v>0.7275267498125809</v>
      </c>
    </row>
    <row r="28" spans="1:9" ht="12.75">
      <c r="A28" s="14">
        <v>2705</v>
      </c>
      <c r="B28" s="14" t="s">
        <v>85</v>
      </c>
      <c r="C28" s="14">
        <v>10169</v>
      </c>
      <c r="D28" s="14">
        <v>21000</v>
      </c>
      <c r="E28" s="14">
        <v>7350</v>
      </c>
      <c r="F28" s="14">
        <f t="shared" si="2"/>
        <v>-13650</v>
      </c>
      <c r="G28" s="14">
        <f t="shared" si="0"/>
        <v>-2819</v>
      </c>
      <c r="H28" s="20">
        <f t="shared" si="3"/>
        <v>0.35</v>
      </c>
      <c r="I28" s="20">
        <f t="shared" si="4"/>
        <v>0.7227849346051726</v>
      </c>
    </row>
    <row r="29" spans="1:9" ht="12.75">
      <c r="A29" s="14">
        <v>2707</v>
      </c>
      <c r="B29" s="14" t="s">
        <v>41</v>
      </c>
      <c r="C29" s="14">
        <v>230914</v>
      </c>
      <c r="D29" s="14">
        <v>335000</v>
      </c>
      <c r="E29" s="14">
        <v>264847</v>
      </c>
      <c r="F29" s="14">
        <f t="shared" si="2"/>
        <v>-70153</v>
      </c>
      <c r="G29" s="14">
        <f t="shared" si="0"/>
        <v>33933</v>
      </c>
      <c r="H29" s="20">
        <f t="shared" si="3"/>
        <v>0.7905880597014925</v>
      </c>
      <c r="I29" s="20">
        <f t="shared" si="4"/>
        <v>1.1469508128567345</v>
      </c>
    </row>
    <row r="30" spans="1:9" ht="12.75">
      <c r="A30" s="14">
        <v>2710</v>
      </c>
      <c r="B30" s="14" t="s">
        <v>42</v>
      </c>
      <c r="C30" s="14">
        <v>23292</v>
      </c>
      <c r="D30" s="14">
        <v>115000</v>
      </c>
      <c r="E30" s="14">
        <v>35681</v>
      </c>
      <c r="F30" s="14">
        <f t="shared" si="2"/>
        <v>-79319</v>
      </c>
      <c r="G30" s="14">
        <f t="shared" si="0"/>
        <v>12389</v>
      </c>
      <c r="H30" s="20">
        <f t="shared" si="3"/>
        <v>0.3102695652173913</v>
      </c>
      <c r="I30" s="20">
        <f t="shared" si="4"/>
        <v>1.5318993645887</v>
      </c>
    </row>
    <row r="31" spans="1:9" ht="12.75">
      <c r="A31" s="14">
        <v>2711</v>
      </c>
      <c r="B31" s="14" t="s">
        <v>63</v>
      </c>
      <c r="C31" s="14">
        <v>18786</v>
      </c>
      <c r="D31" s="14">
        <v>44000</v>
      </c>
      <c r="E31" s="14">
        <v>18493</v>
      </c>
      <c r="F31" s="14">
        <f t="shared" si="2"/>
        <v>-25507</v>
      </c>
      <c r="G31" s="14">
        <f t="shared" si="0"/>
        <v>-293</v>
      </c>
      <c r="H31" s="20">
        <f t="shared" si="3"/>
        <v>0.4202954545454545</v>
      </c>
      <c r="I31" s="20">
        <f t="shared" si="4"/>
        <v>0.9844032790375812</v>
      </c>
    </row>
    <row r="32" spans="1:9" ht="12.75">
      <c r="A32" s="14">
        <v>2716</v>
      </c>
      <c r="B32" s="14" t="s">
        <v>48</v>
      </c>
      <c r="C32" s="14">
        <v>3105</v>
      </c>
      <c r="D32" s="14">
        <v>0</v>
      </c>
      <c r="E32" s="14">
        <v>0</v>
      </c>
      <c r="F32" s="14">
        <f t="shared" si="2"/>
        <v>0</v>
      </c>
      <c r="G32" s="14">
        <f t="shared" si="0"/>
        <v>-3105</v>
      </c>
      <c r="H32" s="20"/>
      <c r="I32" s="20">
        <f t="shared" si="4"/>
        <v>0</v>
      </c>
    </row>
    <row r="33" spans="1:9" ht="12.75">
      <c r="A33" s="14">
        <v>2729</v>
      </c>
      <c r="B33" s="14" t="s">
        <v>43</v>
      </c>
      <c r="C33" s="14">
        <v>42</v>
      </c>
      <c r="D33" s="14">
        <v>2000</v>
      </c>
      <c r="E33" s="14">
        <v>300</v>
      </c>
      <c r="F33" s="14">
        <f t="shared" si="2"/>
        <v>-1700</v>
      </c>
      <c r="G33" s="14">
        <f t="shared" si="0"/>
        <v>258</v>
      </c>
      <c r="H33" s="20">
        <f t="shared" si="3"/>
        <v>0.15</v>
      </c>
      <c r="I33" s="20">
        <f t="shared" si="4"/>
        <v>7.142857142857143</v>
      </c>
    </row>
    <row r="34" spans="1:9" ht="12.75">
      <c r="A34" s="14">
        <v>2802</v>
      </c>
      <c r="B34" s="14" t="s">
        <v>44</v>
      </c>
      <c r="C34" s="14">
        <v>1314</v>
      </c>
      <c r="D34" s="14">
        <v>6000</v>
      </c>
      <c r="E34" s="14">
        <v>12866</v>
      </c>
      <c r="F34" s="14">
        <f t="shared" si="2"/>
        <v>6866</v>
      </c>
      <c r="G34" s="14">
        <f t="shared" si="0"/>
        <v>11552</v>
      </c>
      <c r="H34" s="20">
        <f t="shared" si="3"/>
        <v>2.1443333333333334</v>
      </c>
      <c r="I34" s="20">
        <f t="shared" si="4"/>
        <v>9.791476407914764</v>
      </c>
    </row>
    <row r="35" spans="1:9" ht="12.75">
      <c r="A35" s="14">
        <v>3601</v>
      </c>
      <c r="B35" s="14" t="s">
        <v>87</v>
      </c>
      <c r="C35" s="14">
        <v>-69</v>
      </c>
      <c r="D35" s="14">
        <v>0</v>
      </c>
      <c r="E35" s="14">
        <v>0</v>
      </c>
      <c r="F35" s="14">
        <f t="shared" si="2"/>
        <v>0</v>
      </c>
      <c r="G35" s="14">
        <f t="shared" si="0"/>
        <v>69</v>
      </c>
      <c r="H35" s="20"/>
      <c r="I35" s="20">
        <f t="shared" si="4"/>
        <v>0</v>
      </c>
    </row>
    <row r="36" spans="1:9" ht="12.75">
      <c r="A36" s="14">
        <v>3612</v>
      </c>
      <c r="B36" s="14" t="s">
        <v>88</v>
      </c>
      <c r="C36" s="14">
        <v>2345</v>
      </c>
      <c r="D36" s="14">
        <v>0</v>
      </c>
      <c r="E36" s="14">
        <v>0</v>
      </c>
      <c r="F36" s="14">
        <f>E36-D36</f>
        <v>0</v>
      </c>
      <c r="G36" s="14">
        <f>E36-C36</f>
        <v>-2345</v>
      </c>
      <c r="H36" s="20"/>
      <c r="I36" s="20">
        <f t="shared" si="4"/>
        <v>0</v>
      </c>
    </row>
    <row r="37" spans="1:9" ht="12.75">
      <c r="A37" s="14">
        <v>3619</v>
      </c>
      <c r="B37" s="14" t="s">
        <v>33</v>
      </c>
      <c r="C37" s="14">
        <v>1176</v>
      </c>
      <c r="D37" s="14">
        <v>10000</v>
      </c>
      <c r="E37" s="14">
        <v>2245</v>
      </c>
      <c r="F37" s="14">
        <f t="shared" si="2"/>
        <v>-7755</v>
      </c>
      <c r="G37" s="14">
        <f t="shared" si="0"/>
        <v>1069</v>
      </c>
      <c r="H37" s="20">
        <f t="shared" si="3"/>
        <v>0.2245</v>
      </c>
      <c r="I37" s="20">
        <f t="shared" si="4"/>
        <v>1.909013605442177</v>
      </c>
    </row>
    <row r="38" spans="1:9" ht="12.75">
      <c r="A38" s="14">
        <v>3701</v>
      </c>
      <c r="B38" s="14" t="s">
        <v>73</v>
      </c>
      <c r="C38" s="14">
        <v>-25072</v>
      </c>
      <c r="D38" s="14">
        <v>-54000</v>
      </c>
      <c r="E38" s="14">
        <v>-27959</v>
      </c>
      <c r="F38" s="14">
        <f t="shared" si="2"/>
        <v>26041</v>
      </c>
      <c r="G38" s="14">
        <f t="shared" si="0"/>
        <v>-2887</v>
      </c>
      <c r="H38" s="20">
        <f t="shared" si="3"/>
        <v>0.5177592592592593</v>
      </c>
      <c r="I38" s="20">
        <f t="shared" si="4"/>
        <v>1.1151483726866624</v>
      </c>
    </row>
    <row r="39" spans="1:9" ht="12.75">
      <c r="A39" s="14">
        <v>3702</v>
      </c>
      <c r="B39" s="14" t="s">
        <v>82</v>
      </c>
      <c r="C39" s="14">
        <v>-1464</v>
      </c>
      <c r="D39" s="14">
        <v>-4000</v>
      </c>
      <c r="E39" s="14">
        <v>-1781</v>
      </c>
      <c r="F39" s="14">
        <f t="shared" si="2"/>
        <v>2219</v>
      </c>
      <c r="G39" s="14">
        <f t="shared" si="0"/>
        <v>-317</v>
      </c>
      <c r="H39" s="20">
        <f t="shared" si="3"/>
        <v>0.44525</v>
      </c>
      <c r="I39" s="20">
        <f t="shared" si="4"/>
        <v>1.2165300546448088</v>
      </c>
    </row>
    <row r="40" spans="1:9" ht="12.75">
      <c r="A40" s="14">
        <v>4022</v>
      </c>
      <c r="B40" s="14" t="s">
        <v>45</v>
      </c>
      <c r="C40" s="14">
        <v>0</v>
      </c>
      <c r="D40" s="14">
        <v>14071</v>
      </c>
      <c r="E40" s="14">
        <v>0</v>
      </c>
      <c r="F40" s="14">
        <f t="shared" si="2"/>
        <v>-14071</v>
      </c>
      <c r="G40" s="14">
        <f t="shared" si="0"/>
        <v>0</v>
      </c>
      <c r="H40" s="20">
        <f t="shared" si="3"/>
        <v>0</v>
      </c>
      <c r="I40" s="20"/>
    </row>
    <row r="41" spans="1:9" ht="12.75">
      <c r="A41" s="14">
        <v>4030</v>
      </c>
      <c r="B41" s="14" t="s">
        <v>90</v>
      </c>
      <c r="C41" s="14">
        <v>0</v>
      </c>
      <c r="D41" s="14">
        <v>68000</v>
      </c>
      <c r="E41" s="14">
        <v>5421</v>
      </c>
      <c r="F41" s="14">
        <f t="shared" si="2"/>
        <v>-62579</v>
      </c>
      <c r="G41" s="14">
        <f t="shared" si="0"/>
        <v>5421</v>
      </c>
      <c r="H41" s="20">
        <f t="shared" si="3"/>
        <v>0.07972058823529411</v>
      </c>
      <c r="I41" s="20"/>
    </row>
    <row r="42" spans="1:9" ht="12.75">
      <c r="A42" s="14">
        <v>4040</v>
      </c>
      <c r="B42" s="14" t="s">
        <v>47</v>
      </c>
      <c r="C42" s="14">
        <v>1199</v>
      </c>
      <c r="D42" s="14">
        <v>10929</v>
      </c>
      <c r="E42" s="14">
        <v>10929</v>
      </c>
      <c r="F42" s="14">
        <f t="shared" si="2"/>
        <v>0</v>
      </c>
      <c r="G42" s="14">
        <f t="shared" si="0"/>
        <v>9730</v>
      </c>
      <c r="H42" s="20">
        <f t="shared" si="3"/>
        <v>1</v>
      </c>
      <c r="I42" s="20">
        <f t="shared" si="4"/>
        <v>9.115095913261051</v>
      </c>
    </row>
    <row r="43" spans="1:9" ht="12.75">
      <c r="A43" s="14">
        <v>4100</v>
      </c>
      <c r="B43" s="14" t="s">
        <v>50</v>
      </c>
      <c r="C43" s="14">
        <v>22693</v>
      </c>
      <c r="D43" s="14">
        <v>50000</v>
      </c>
      <c r="E43" s="14">
        <v>27739</v>
      </c>
      <c r="F43" s="14">
        <f>E43-D43</f>
        <v>-22261</v>
      </c>
      <c r="G43" s="14">
        <f t="shared" si="0"/>
        <v>5046</v>
      </c>
      <c r="H43" s="20">
        <f t="shared" si="3"/>
        <v>0.55478</v>
      </c>
      <c r="I43" s="20">
        <f t="shared" si="4"/>
        <v>1.2223593178513197</v>
      </c>
    </row>
    <row r="44" spans="1:9" ht="12.75">
      <c r="A44" s="14">
        <v>4501</v>
      </c>
      <c r="B44" s="14" t="s">
        <v>74</v>
      </c>
      <c r="C44" s="14">
        <v>1500</v>
      </c>
      <c r="D44" s="14">
        <v>0</v>
      </c>
      <c r="E44" s="14">
        <v>600</v>
      </c>
      <c r="F44" s="14">
        <f t="shared" si="2"/>
        <v>600</v>
      </c>
      <c r="G44" s="14">
        <f t="shared" si="0"/>
        <v>-900</v>
      </c>
      <c r="H44" s="20"/>
      <c r="I44" s="20">
        <f t="shared" si="4"/>
        <v>0.4</v>
      </c>
    </row>
    <row r="45" spans="1:9" ht="12.75">
      <c r="A45" s="18" t="s">
        <v>52</v>
      </c>
      <c r="B45" s="12" t="s">
        <v>53</v>
      </c>
      <c r="C45" s="18">
        <f>SUM(C46:C50)</f>
        <v>415116</v>
      </c>
      <c r="D45" s="18">
        <f>SUM(D46:D50)</f>
        <v>121691</v>
      </c>
      <c r="E45" s="18">
        <f>SUM(E46:E50)</f>
        <v>121691</v>
      </c>
      <c r="F45" s="18">
        <f t="shared" si="2"/>
        <v>0</v>
      </c>
      <c r="G45" s="18">
        <f t="shared" si="0"/>
        <v>-293425</v>
      </c>
      <c r="H45" s="19">
        <f t="shared" si="3"/>
        <v>1</v>
      </c>
      <c r="I45" s="19">
        <f t="shared" si="4"/>
        <v>0.2931493847502867</v>
      </c>
    </row>
    <row r="46" spans="1:9" ht="12.75">
      <c r="A46" s="14">
        <v>6101</v>
      </c>
      <c r="B46" s="14" t="s">
        <v>75</v>
      </c>
      <c r="C46" s="14">
        <v>2125</v>
      </c>
      <c r="D46" s="14">
        <v>250</v>
      </c>
      <c r="E46" s="14">
        <v>250</v>
      </c>
      <c r="F46" s="14">
        <f t="shared" si="2"/>
        <v>0</v>
      </c>
      <c r="G46" s="14">
        <f t="shared" si="0"/>
        <v>-1875</v>
      </c>
      <c r="H46" s="20">
        <f t="shared" si="3"/>
        <v>1</v>
      </c>
      <c r="I46" s="20">
        <f t="shared" si="4"/>
        <v>0.11764705882352941</v>
      </c>
    </row>
    <row r="47" spans="1:9" ht="12.75">
      <c r="A47" s="14">
        <v>6105</v>
      </c>
      <c r="B47" s="14" t="s">
        <v>55</v>
      </c>
      <c r="C47" s="14">
        <v>142839</v>
      </c>
      <c r="D47" s="14">
        <v>117584</v>
      </c>
      <c r="E47" s="14">
        <v>117584</v>
      </c>
      <c r="F47" s="14">
        <f t="shared" si="2"/>
        <v>0</v>
      </c>
      <c r="G47" s="14">
        <f t="shared" si="0"/>
        <v>-25255</v>
      </c>
      <c r="H47" s="20">
        <f t="shared" si="3"/>
        <v>1</v>
      </c>
      <c r="I47" s="20">
        <f t="shared" si="4"/>
        <v>0.8231925454532726</v>
      </c>
    </row>
    <row r="48" spans="1:9" ht="12.75">
      <c r="A48" s="14">
        <v>6201</v>
      </c>
      <c r="B48" s="14" t="s">
        <v>91</v>
      </c>
      <c r="C48" s="14">
        <v>73485</v>
      </c>
      <c r="D48" s="14">
        <v>3857</v>
      </c>
      <c r="E48" s="14">
        <v>3857</v>
      </c>
      <c r="F48" s="14">
        <f>E48-D48</f>
        <v>0</v>
      </c>
      <c r="G48" s="14">
        <f>E48-C48</f>
        <v>-69628</v>
      </c>
      <c r="H48" s="20">
        <f t="shared" si="3"/>
        <v>1</v>
      </c>
      <c r="I48" s="20">
        <f t="shared" si="4"/>
        <v>0.05248690208886167</v>
      </c>
    </row>
    <row r="49" spans="1:9" ht="12.75">
      <c r="A49" s="14">
        <v>6202</v>
      </c>
      <c r="B49" s="14" t="s">
        <v>92</v>
      </c>
      <c r="C49" s="14">
        <v>-3329</v>
      </c>
      <c r="D49" s="14">
        <v>0</v>
      </c>
      <c r="E49" s="14">
        <v>0</v>
      </c>
      <c r="F49" s="14">
        <f>E49-D49</f>
        <v>0</v>
      </c>
      <c r="G49" s="14">
        <f>E49-C49</f>
        <v>3329</v>
      </c>
      <c r="H49" s="20"/>
      <c r="I49" s="20">
        <f t="shared" si="4"/>
        <v>0</v>
      </c>
    </row>
    <row r="50" spans="1:9" ht="12.75">
      <c r="A50" s="14">
        <v>6401</v>
      </c>
      <c r="B50" s="14" t="s">
        <v>56</v>
      </c>
      <c r="C50" s="14">
        <v>199996</v>
      </c>
      <c r="D50" s="14">
        <v>0</v>
      </c>
      <c r="E50" s="14">
        <v>0</v>
      </c>
      <c r="F50" s="14">
        <f t="shared" si="2"/>
        <v>0</v>
      </c>
      <c r="G50" s="14">
        <f t="shared" si="0"/>
        <v>-199996</v>
      </c>
      <c r="H50" s="20"/>
      <c r="I50" s="20">
        <f t="shared" si="4"/>
        <v>0</v>
      </c>
    </row>
    <row r="51" spans="1:9" ht="12.75">
      <c r="A51" s="12" t="s">
        <v>67</v>
      </c>
      <c r="B51" s="12" t="s">
        <v>93</v>
      </c>
      <c r="C51" s="12">
        <v>-123742</v>
      </c>
      <c r="D51" s="12">
        <f>SUM(D52+D53)</f>
        <v>0</v>
      </c>
      <c r="E51" s="12">
        <f>SUM(E52+E53)</f>
        <v>-19456</v>
      </c>
      <c r="F51" s="12">
        <f t="shared" si="2"/>
        <v>-19456</v>
      </c>
      <c r="G51" s="12">
        <f t="shared" si="0"/>
        <v>104286</v>
      </c>
      <c r="H51" s="33"/>
      <c r="I51" s="33">
        <f t="shared" si="4"/>
        <v>0.15723036640752533</v>
      </c>
    </row>
    <row r="52" spans="1:9" ht="12.75">
      <c r="A52" s="14">
        <v>7621</v>
      </c>
      <c r="B52" s="14" t="s">
        <v>94</v>
      </c>
      <c r="C52" s="14">
        <v>-123742</v>
      </c>
      <c r="D52" s="14">
        <v>-142157</v>
      </c>
      <c r="E52" s="14">
        <v>-114610</v>
      </c>
      <c r="F52" s="14">
        <f>SUM(E52-D52)</f>
        <v>27547</v>
      </c>
      <c r="G52" s="14">
        <f>SUM(E52-C52)</f>
        <v>9132</v>
      </c>
      <c r="H52" s="20">
        <f>E52/D52</f>
        <v>0.8062212905449608</v>
      </c>
      <c r="I52" s="20">
        <f>E52/C52</f>
        <v>0.9262012897803494</v>
      </c>
    </row>
    <row r="53" spans="1:9" ht="12.75">
      <c r="A53" s="14">
        <v>7622</v>
      </c>
      <c r="B53" s="14" t="s">
        <v>95</v>
      </c>
      <c r="C53" s="14">
        <v>0</v>
      </c>
      <c r="D53" s="14">
        <v>142157</v>
      </c>
      <c r="E53" s="14">
        <v>95154</v>
      </c>
      <c r="F53" s="14">
        <f>SUM(E53-D53)</f>
        <v>-47003</v>
      </c>
      <c r="G53" s="14">
        <f>SUM(E53-C53)</f>
        <v>95154</v>
      </c>
      <c r="H53" s="20">
        <f>E53/D53</f>
        <v>0.6693585261365954</v>
      </c>
      <c r="I53" s="20"/>
    </row>
    <row r="54" spans="1:9" ht="12.75">
      <c r="A54" s="12" t="s">
        <v>57</v>
      </c>
      <c r="B54" s="12" t="s">
        <v>97</v>
      </c>
      <c r="C54" s="12">
        <v>135</v>
      </c>
      <c r="D54" s="12">
        <v>67958</v>
      </c>
      <c r="E54" s="12">
        <v>76114</v>
      </c>
      <c r="F54" s="12">
        <f>SUM(E54-D54)</f>
        <v>8156</v>
      </c>
      <c r="G54" s="12">
        <f>SUM(E54-C54)</f>
        <v>75979</v>
      </c>
      <c r="H54" s="20">
        <f>E54/D54</f>
        <v>1.120015303569852</v>
      </c>
      <c r="I54" s="20">
        <f>E54/C54</f>
        <v>563.8074074074074</v>
      </c>
    </row>
    <row r="55" spans="1:9" ht="12.75">
      <c r="A55" s="18" t="s">
        <v>68</v>
      </c>
      <c r="B55" s="12" t="s">
        <v>58</v>
      </c>
      <c r="C55" s="18">
        <v>181266</v>
      </c>
      <c r="D55" s="18">
        <v>537568</v>
      </c>
      <c r="E55" s="18">
        <v>537568</v>
      </c>
      <c r="F55" s="18">
        <f t="shared" si="2"/>
        <v>0</v>
      </c>
      <c r="G55" s="18">
        <f t="shared" si="0"/>
        <v>356302</v>
      </c>
      <c r="H55" s="19">
        <f t="shared" si="3"/>
        <v>1</v>
      </c>
      <c r="I55" s="19">
        <f t="shared" si="4"/>
        <v>2.9656306201935276</v>
      </c>
    </row>
    <row r="56" spans="1:9" ht="12.75">
      <c r="A56" s="18" t="s">
        <v>69</v>
      </c>
      <c r="B56" s="12" t="s">
        <v>59</v>
      </c>
      <c r="C56" s="18">
        <v>-705091</v>
      </c>
      <c r="D56" s="18">
        <v>0</v>
      </c>
      <c r="E56" s="18">
        <v>-805967</v>
      </c>
      <c r="F56" s="18">
        <f t="shared" si="2"/>
        <v>-805967</v>
      </c>
      <c r="G56" s="18">
        <f t="shared" si="0"/>
        <v>-100876</v>
      </c>
      <c r="H56" s="19"/>
      <c r="I56" s="19">
        <f t="shared" si="4"/>
        <v>1.1430680578818904</v>
      </c>
    </row>
    <row r="57" spans="1:9" ht="12.75">
      <c r="A57" s="18" t="s">
        <v>61</v>
      </c>
      <c r="B57" s="14"/>
      <c r="C57" s="18">
        <f>SUM(C7+C12+C45+C51+C54+C55+C56)</f>
        <v>4226843</v>
      </c>
      <c r="D57" s="18">
        <f>SUM(D7+D56+D12+D45+D51+D54+D55)</f>
        <v>10795977</v>
      </c>
      <c r="E57" s="18">
        <f>SUM(E7+E12+E45+E51+E54+E55+E56)</f>
        <v>4634479</v>
      </c>
      <c r="F57" s="18">
        <f t="shared" si="2"/>
        <v>-6161498</v>
      </c>
      <c r="G57" s="18">
        <f>E57-C57</f>
        <v>407636</v>
      </c>
      <c r="H57" s="19">
        <f t="shared" si="3"/>
        <v>0.4292783321046349</v>
      </c>
      <c r="I57" s="19">
        <f t="shared" si="4"/>
        <v>1.0964398251839493</v>
      </c>
    </row>
  </sheetData>
  <sheetProtection/>
  <mergeCells count="2">
    <mergeCell ref="A2:A4"/>
    <mergeCell ref="B2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140625" style="0" customWidth="1"/>
    <col min="3" max="3" width="7.8515625" style="0" customWidth="1"/>
    <col min="4" max="4" width="8.140625" style="0" customWidth="1"/>
    <col min="5" max="5" width="8.57421875" style="0" customWidth="1"/>
    <col min="6" max="6" width="8.421875" style="0" customWidth="1"/>
    <col min="7" max="7" width="7.57421875" style="0" customWidth="1"/>
    <col min="8" max="8" width="6.57421875" style="0" customWidth="1"/>
    <col min="9" max="9" width="6.421875" style="0" customWidth="1"/>
  </cols>
  <sheetData>
    <row r="1" spans="5:7" ht="15">
      <c r="E1" s="1" t="s">
        <v>0</v>
      </c>
      <c r="F1" s="1"/>
      <c r="G1" s="1"/>
    </row>
    <row r="2" spans="5:7" ht="15">
      <c r="E2" s="1"/>
      <c r="F2" s="1"/>
      <c r="G2" s="1"/>
    </row>
    <row r="3" spans="1:9" ht="12.75">
      <c r="A3" s="49" t="s">
        <v>1</v>
      </c>
      <c r="B3" s="5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6</v>
      </c>
      <c r="H3" s="2" t="s">
        <v>7</v>
      </c>
      <c r="I3" s="2" t="s">
        <v>7</v>
      </c>
    </row>
    <row r="4" spans="1:9" ht="12.75">
      <c r="A4" s="50"/>
      <c r="B4" s="50"/>
      <c r="C4" s="3"/>
      <c r="D4" s="3" t="s">
        <v>8</v>
      </c>
      <c r="E4" s="3"/>
      <c r="F4" s="3" t="s">
        <v>9</v>
      </c>
      <c r="G4" s="3" t="s">
        <v>10</v>
      </c>
      <c r="H4" s="3" t="s">
        <v>11</v>
      </c>
      <c r="I4" s="3" t="s">
        <v>12</v>
      </c>
    </row>
    <row r="5" spans="1:9" ht="12.75">
      <c r="A5" s="50"/>
      <c r="B5" s="50"/>
      <c r="C5" s="3"/>
      <c r="D5" s="3" t="s">
        <v>13</v>
      </c>
      <c r="E5" s="4"/>
      <c r="F5" s="3"/>
      <c r="G5" s="3"/>
      <c r="H5" s="3"/>
      <c r="I5" s="5"/>
    </row>
    <row r="6" spans="1:9" ht="12.75">
      <c r="A6" s="6"/>
      <c r="B6" s="6"/>
      <c r="C6" s="3" t="s">
        <v>62</v>
      </c>
      <c r="D6" s="7">
        <v>39629</v>
      </c>
      <c r="E6" s="7">
        <v>39629</v>
      </c>
      <c r="F6" s="8"/>
      <c r="G6" s="8"/>
      <c r="H6" s="8"/>
      <c r="I6" s="9"/>
    </row>
    <row r="7" spans="1:9" ht="12.75">
      <c r="A7" s="10">
        <v>1</v>
      </c>
      <c r="B7" s="17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1" t="s">
        <v>14</v>
      </c>
      <c r="B8" s="12" t="s">
        <v>15</v>
      </c>
      <c r="C8" s="18">
        <v>2460835</v>
      </c>
      <c r="D8" s="18">
        <v>6130578</v>
      </c>
      <c r="E8" s="18">
        <v>3432382</v>
      </c>
      <c r="F8" s="18">
        <f>E8-D8</f>
        <v>-2698196</v>
      </c>
      <c r="G8" s="18">
        <f>E8-C8</f>
        <v>971547</v>
      </c>
      <c r="H8" s="19">
        <f>E8/D8</f>
        <v>0.5598790195638975</v>
      </c>
      <c r="I8" s="19">
        <f>E8/C8</f>
        <v>1.3948037962724034</v>
      </c>
    </row>
    <row r="9" spans="1:9" ht="12.75">
      <c r="A9" s="13"/>
      <c r="B9" s="14" t="s">
        <v>16</v>
      </c>
      <c r="C9" s="14">
        <v>1712614</v>
      </c>
      <c r="D9" s="14">
        <v>5028874</v>
      </c>
      <c r="E9" s="14">
        <v>2827622</v>
      </c>
      <c r="F9" s="14">
        <f aca="true" t="shared" si="0" ref="F9:F56">E9-D9</f>
        <v>-2201252</v>
      </c>
      <c r="G9" s="14">
        <f aca="true" t="shared" si="1" ref="G9:G56">E9-C9</f>
        <v>1115008</v>
      </c>
      <c r="H9" s="20">
        <f aca="true" t="shared" si="2" ref="H9:H56">E9/D9</f>
        <v>0.5622773606974444</v>
      </c>
      <c r="I9" s="20">
        <f aca="true" t="shared" si="3" ref="I9:I56">E9/C9</f>
        <v>1.651056221658821</v>
      </c>
    </row>
    <row r="10" spans="1:9" ht="12.75">
      <c r="A10" s="13"/>
      <c r="B10" s="14" t="s">
        <v>17</v>
      </c>
      <c r="C10" s="14">
        <v>249890</v>
      </c>
      <c r="D10" s="14">
        <v>679343</v>
      </c>
      <c r="E10" s="14">
        <v>476544</v>
      </c>
      <c r="F10" s="14">
        <f t="shared" si="0"/>
        <v>-202799</v>
      </c>
      <c r="G10" s="14">
        <f t="shared" si="1"/>
        <v>226654</v>
      </c>
      <c r="H10" s="20">
        <f t="shared" si="2"/>
        <v>0.7014777512979452</v>
      </c>
      <c r="I10" s="20">
        <f t="shared" si="3"/>
        <v>1.9070150866381208</v>
      </c>
    </row>
    <row r="11" spans="1:10" ht="12.75">
      <c r="A11" s="13"/>
      <c r="B11" s="14" t="s">
        <v>18</v>
      </c>
      <c r="C11" s="14">
        <v>184698</v>
      </c>
      <c r="D11" s="14">
        <v>371500</v>
      </c>
      <c r="E11" s="14">
        <v>82055</v>
      </c>
      <c r="F11" s="14">
        <f t="shared" si="0"/>
        <v>-289445</v>
      </c>
      <c r="G11" s="14">
        <f t="shared" si="1"/>
        <v>-102643</v>
      </c>
      <c r="H11" s="20">
        <f t="shared" si="2"/>
        <v>0.22087483176312248</v>
      </c>
      <c r="I11" s="20">
        <f t="shared" si="3"/>
        <v>0.44426577439928966</v>
      </c>
      <c r="J11" s="16"/>
    </row>
    <row r="12" spans="1:9" ht="12.75">
      <c r="A12" s="13"/>
      <c r="B12" s="14" t="s">
        <v>19</v>
      </c>
      <c r="C12" s="14">
        <v>14698</v>
      </c>
      <c r="D12" s="14">
        <v>47000</v>
      </c>
      <c r="E12" s="14">
        <v>22205</v>
      </c>
      <c r="F12" s="14">
        <f t="shared" si="0"/>
        <v>-24795</v>
      </c>
      <c r="G12" s="14">
        <f t="shared" si="1"/>
        <v>7507</v>
      </c>
      <c r="H12" s="20">
        <f t="shared" si="2"/>
        <v>0.4724468085106383</v>
      </c>
      <c r="I12" s="20">
        <f t="shared" si="3"/>
        <v>1.5107497618723635</v>
      </c>
    </row>
    <row r="13" spans="1:9" ht="12.75">
      <c r="A13" s="13"/>
      <c r="B13" s="14" t="s">
        <v>20</v>
      </c>
      <c r="C13" s="14">
        <v>170000</v>
      </c>
      <c r="D13" s="14">
        <v>324500</v>
      </c>
      <c r="E13" s="14">
        <v>222647</v>
      </c>
      <c r="F13" s="14">
        <f t="shared" si="0"/>
        <v>-101853</v>
      </c>
      <c r="G13" s="14">
        <f t="shared" si="1"/>
        <v>52647</v>
      </c>
      <c r="H13" s="20">
        <f t="shared" si="2"/>
        <v>0.6861232665639445</v>
      </c>
      <c r="I13" s="20">
        <f t="shared" si="3"/>
        <v>1.3096882352941177</v>
      </c>
    </row>
    <row r="14" spans="1:9" ht="12.75">
      <c r="A14" s="13"/>
      <c r="B14" s="14" t="s">
        <v>21</v>
      </c>
      <c r="C14" s="14">
        <v>278070</v>
      </c>
      <c r="D14" s="14"/>
      <c r="E14" s="14"/>
      <c r="F14" s="14"/>
      <c r="G14" s="14">
        <f>E14-C14</f>
        <v>-278070</v>
      </c>
      <c r="H14" s="20"/>
      <c r="I14" s="20"/>
    </row>
    <row r="15" spans="1:9" ht="12" customHeight="1">
      <c r="A15" s="13"/>
      <c r="B15" s="14" t="s">
        <v>22</v>
      </c>
      <c r="C15" s="14">
        <v>35563</v>
      </c>
      <c r="D15" s="14">
        <v>50861</v>
      </c>
      <c r="E15" s="14">
        <v>46161</v>
      </c>
      <c r="F15" s="14">
        <f t="shared" si="0"/>
        <v>-4700</v>
      </c>
      <c r="G15" s="14">
        <f t="shared" si="1"/>
        <v>10598</v>
      </c>
      <c r="H15" s="20">
        <f t="shared" si="2"/>
        <v>0.9075912781895755</v>
      </c>
      <c r="I15" s="20">
        <f t="shared" si="3"/>
        <v>1.2980063549194387</v>
      </c>
    </row>
    <row r="16" spans="1:9" ht="3" customHeight="1" hidden="1">
      <c r="A16" s="13"/>
      <c r="B16" s="14" t="s">
        <v>23</v>
      </c>
      <c r="C16" s="14">
        <v>-35</v>
      </c>
      <c r="D16" s="14"/>
      <c r="E16" s="14">
        <v>0</v>
      </c>
      <c r="F16" s="14">
        <f>E16-D16</f>
        <v>0</v>
      </c>
      <c r="G16" s="18">
        <f>E16-C16</f>
        <v>35</v>
      </c>
      <c r="H16" s="20"/>
      <c r="I16" s="19">
        <f>E16/C16</f>
        <v>0</v>
      </c>
    </row>
    <row r="17" spans="1:9" ht="12.75">
      <c r="A17" s="11" t="s">
        <v>24</v>
      </c>
      <c r="B17" s="12" t="s">
        <v>25</v>
      </c>
      <c r="C17" s="18">
        <v>674183</v>
      </c>
      <c r="D17" s="18">
        <v>1692000</v>
      </c>
      <c r="E17" s="18">
        <v>882765</v>
      </c>
      <c r="F17" s="18">
        <f t="shared" si="0"/>
        <v>-809235</v>
      </c>
      <c r="G17" s="18">
        <f t="shared" si="1"/>
        <v>208582</v>
      </c>
      <c r="H17" s="19">
        <f t="shared" si="2"/>
        <v>0.5217287234042554</v>
      </c>
      <c r="I17" s="19">
        <f t="shared" si="3"/>
        <v>1.309384840614492</v>
      </c>
    </row>
    <row r="18" spans="1:9" ht="12.75">
      <c r="A18" s="13"/>
      <c r="B18" s="12" t="s">
        <v>26</v>
      </c>
      <c r="C18" s="18">
        <f>SUM(C19:C23)</f>
        <v>165682</v>
      </c>
      <c r="D18" s="18">
        <v>760000</v>
      </c>
      <c r="E18" s="18">
        <v>387375</v>
      </c>
      <c r="F18" s="18">
        <f t="shared" si="0"/>
        <v>-372625</v>
      </c>
      <c r="G18" s="18">
        <f t="shared" si="1"/>
        <v>221693</v>
      </c>
      <c r="H18" s="19">
        <f t="shared" si="2"/>
        <v>0.5097039473684211</v>
      </c>
      <c r="I18" s="19">
        <f t="shared" si="3"/>
        <v>2.3380632778455115</v>
      </c>
    </row>
    <row r="19" spans="1:9" ht="12.75">
      <c r="A19" s="13"/>
      <c r="B19" s="15" t="s">
        <v>27</v>
      </c>
      <c r="C19" s="14">
        <v>0</v>
      </c>
      <c r="D19" s="14">
        <v>25000</v>
      </c>
      <c r="E19" s="14">
        <v>17552</v>
      </c>
      <c r="F19" s="14">
        <f>E19-D19</f>
        <v>-7448</v>
      </c>
      <c r="G19" s="14">
        <f>E19-C19</f>
        <v>17552</v>
      </c>
      <c r="H19" s="20">
        <f>E19/D19</f>
        <v>0.70208</v>
      </c>
      <c r="I19" s="20"/>
    </row>
    <row r="20" spans="1:9" ht="12.75">
      <c r="A20" s="13"/>
      <c r="B20" s="15" t="s">
        <v>28</v>
      </c>
      <c r="C20" s="14">
        <v>63064</v>
      </c>
      <c r="D20" s="14">
        <v>115000</v>
      </c>
      <c r="E20" s="14">
        <v>67715</v>
      </c>
      <c r="F20" s="14">
        <f t="shared" si="0"/>
        <v>-47285</v>
      </c>
      <c r="G20" s="14">
        <f t="shared" si="1"/>
        <v>4651</v>
      </c>
      <c r="H20" s="20">
        <f t="shared" si="2"/>
        <v>0.5888260869565217</v>
      </c>
      <c r="I20" s="20">
        <f t="shared" si="3"/>
        <v>1.073750475707218</v>
      </c>
    </row>
    <row r="21" spans="1:9" ht="12.75">
      <c r="A21" s="13"/>
      <c r="B21" s="15" t="s">
        <v>29</v>
      </c>
      <c r="C21" s="14">
        <v>55327</v>
      </c>
      <c r="D21" s="14">
        <v>126000</v>
      </c>
      <c r="E21" s="14">
        <v>78012</v>
      </c>
      <c r="F21" s="14">
        <f t="shared" si="0"/>
        <v>-47988</v>
      </c>
      <c r="G21" s="14">
        <f t="shared" si="1"/>
        <v>22685</v>
      </c>
      <c r="H21" s="20">
        <f t="shared" si="2"/>
        <v>0.6191428571428571</v>
      </c>
      <c r="I21" s="20">
        <f t="shared" si="3"/>
        <v>1.4100168091528549</v>
      </c>
    </row>
    <row r="22" spans="1:9" ht="12.75">
      <c r="A22" s="13"/>
      <c r="B22" s="15" t="s">
        <v>30</v>
      </c>
      <c r="C22" s="14">
        <v>44762</v>
      </c>
      <c r="D22" s="14">
        <v>486000</v>
      </c>
      <c r="E22" s="14">
        <v>222044</v>
      </c>
      <c r="F22" s="14">
        <f t="shared" si="0"/>
        <v>-263956</v>
      </c>
      <c r="G22" s="14">
        <f t="shared" si="1"/>
        <v>177282</v>
      </c>
      <c r="H22" s="20">
        <f t="shared" si="2"/>
        <v>0.456880658436214</v>
      </c>
      <c r="I22" s="20">
        <f t="shared" si="3"/>
        <v>4.96054689245342</v>
      </c>
    </row>
    <row r="23" spans="1:9" ht="12.75">
      <c r="A23" s="13"/>
      <c r="B23" s="15" t="s">
        <v>31</v>
      </c>
      <c r="C23" s="14">
        <v>2529</v>
      </c>
      <c r="D23" s="14">
        <v>8000</v>
      </c>
      <c r="E23" s="14">
        <v>2052</v>
      </c>
      <c r="F23" s="14">
        <f t="shared" si="0"/>
        <v>-5948</v>
      </c>
      <c r="G23" s="14">
        <f t="shared" si="1"/>
        <v>-477</v>
      </c>
      <c r="H23" s="20">
        <f t="shared" si="2"/>
        <v>0.2565</v>
      </c>
      <c r="I23" s="20">
        <f t="shared" si="3"/>
        <v>0.8113879003558719</v>
      </c>
    </row>
    <row r="24" spans="1:9" ht="12.75">
      <c r="A24" s="13"/>
      <c r="B24" s="12" t="s">
        <v>32</v>
      </c>
      <c r="C24" s="18">
        <f>SUM(C25:C44)</f>
        <v>508501</v>
      </c>
      <c r="D24" s="18">
        <f>SUM(D25:D44)</f>
        <v>932000</v>
      </c>
      <c r="E24" s="18">
        <f>SUM(E25:E44)</f>
        <v>495390</v>
      </c>
      <c r="F24" s="18">
        <f t="shared" si="0"/>
        <v>-436610</v>
      </c>
      <c r="G24" s="18">
        <f t="shared" si="1"/>
        <v>-13111</v>
      </c>
      <c r="H24" s="19">
        <f t="shared" si="2"/>
        <v>0.5315343347639485</v>
      </c>
      <c r="I24" s="19">
        <f t="shared" si="3"/>
        <v>0.9742163732224716</v>
      </c>
    </row>
    <row r="25" spans="1:9" ht="12.75">
      <c r="A25" s="13"/>
      <c r="B25" s="14" t="s">
        <v>33</v>
      </c>
      <c r="C25" s="14">
        <v>13320</v>
      </c>
      <c r="D25" s="14">
        <v>4000</v>
      </c>
      <c r="E25" s="14">
        <v>3790</v>
      </c>
      <c r="F25" s="14">
        <f t="shared" si="0"/>
        <v>-210</v>
      </c>
      <c r="G25" s="14">
        <f t="shared" si="1"/>
        <v>-9530</v>
      </c>
      <c r="H25" s="20">
        <v>0.95</v>
      </c>
      <c r="I25" s="20">
        <v>0.28</v>
      </c>
    </row>
    <row r="26" spans="1:9" ht="12.75">
      <c r="A26" s="13"/>
      <c r="B26" s="14" t="s">
        <v>34</v>
      </c>
      <c r="C26" s="14">
        <v>10650</v>
      </c>
      <c r="D26" s="14">
        <v>50000</v>
      </c>
      <c r="E26" s="14">
        <v>16872</v>
      </c>
      <c r="F26" s="14">
        <f t="shared" si="0"/>
        <v>-33128</v>
      </c>
      <c r="G26" s="14">
        <f t="shared" si="1"/>
        <v>6222</v>
      </c>
      <c r="H26" s="20">
        <f t="shared" si="2"/>
        <v>0.33744</v>
      </c>
      <c r="I26" s="20">
        <f t="shared" si="3"/>
        <v>1.5842253521126761</v>
      </c>
    </row>
    <row r="27" spans="1:9" ht="12.75">
      <c r="A27" s="13"/>
      <c r="B27" s="14" t="s">
        <v>35</v>
      </c>
      <c r="C27" s="14">
        <v>31581</v>
      </c>
      <c r="D27" s="14">
        <v>75000</v>
      </c>
      <c r="E27" s="14">
        <v>36144</v>
      </c>
      <c r="F27" s="14">
        <f t="shared" si="0"/>
        <v>-38856</v>
      </c>
      <c r="G27" s="14">
        <f t="shared" si="1"/>
        <v>4563</v>
      </c>
      <c r="H27" s="20">
        <f t="shared" si="2"/>
        <v>0.48192</v>
      </c>
      <c r="I27" s="20">
        <f t="shared" si="3"/>
        <v>1.1444856084354518</v>
      </c>
    </row>
    <row r="28" spans="1:9" ht="12.75">
      <c r="A28" s="13"/>
      <c r="B28" s="14" t="s">
        <v>36</v>
      </c>
      <c r="C28" s="14">
        <v>30</v>
      </c>
      <c r="D28" s="14">
        <v>100</v>
      </c>
      <c r="E28" s="14">
        <v>249</v>
      </c>
      <c r="F28" s="14">
        <f t="shared" si="0"/>
        <v>149</v>
      </c>
      <c r="G28" s="14">
        <f t="shared" si="1"/>
        <v>219</v>
      </c>
      <c r="H28" s="20">
        <f t="shared" si="2"/>
        <v>2.49</v>
      </c>
      <c r="I28" s="20">
        <f t="shared" si="3"/>
        <v>8.3</v>
      </c>
    </row>
    <row r="29" spans="1:9" ht="12.75">
      <c r="A29" s="13"/>
      <c r="B29" s="14" t="s">
        <v>37</v>
      </c>
      <c r="C29" s="14">
        <v>1693</v>
      </c>
      <c r="D29" s="14">
        <v>2900</v>
      </c>
      <c r="E29" s="14">
        <v>18506</v>
      </c>
      <c r="F29" s="14">
        <f t="shared" si="0"/>
        <v>15606</v>
      </c>
      <c r="G29" s="14">
        <f t="shared" si="1"/>
        <v>16813</v>
      </c>
      <c r="H29" s="20">
        <f t="shared" si="2"/>
        <v>6.381379310344828</v>
      </c>
      <c r="I29" s="20">
        <f t="shared" si="3"/>
        <v>10.930891907855877</v>
      </c>
    </row>
    <row r="30" spans="1:9" ht="12.75">
      <c r="A30" s="13"/>
      <c r="B30" s="14" t="s">
        <v>38</v>
      </c>
      <c r="C30" s="14">
        <v>32871</v>
      </c>
      <c r="D30" s="14">
        <v>70000</v>
      </c>
      <c r="E30" s="14">
        <v>42074</v>
      </c>
      <c r="F30" s="14">
        <f t="shared" si="0"/>
        <v>-27926</v>
      </c>
      <c r="G30" s="14">
        <f t="shared" si="1"/>
        <v>9203</v>
      </c>
      <c r="H30" s="20">
        <f t="shared" si="2"/>
        <v>0.6010571428571428</v>
      </c>
      <c r="I30" s="20">
        <f t="shared" si="3"/>
        <v>1.2799732286818168</v>
      </c>
    </row>
    <row r="31" spans="1:9" ht="12.75">
      <c r="A31" s="13"/>
      <c r="B31" s="14" t="s">
        <v>39</v>
      </c>
      <c r="C31" s="14">
        <v>14251</v>
      </c>
      <c r="D31" s="14">
        <v>30000</v>
      </c>
      <c r="E31" s="14">
        <v>15106</v>
      </c>
      <c r="F31" s="14">
        <f t="shared" si="0"/>
        <v>-14894</v>
      </c>
      <c r="G31" s="14">
        <f t="shared" si="1"/>
        <v>855</v>
      </c>
      <c r="H31" s="20">
        <f t="shared" si="2"/>
        <v>0.5035333333333334</v>
      </c>
      <c r="I31" s="20">
        <f t="shared" si="3"/>
        <v>1.059995789769139</v>
      </c>
    </row>
    <row r="32" spans="1:9" ht="12.75">
      <c r="A32" s="13"/>
      <c r="B32" s="14" t="s">
        <v>40</v>
      </c>
      <c r="C32" s="14">
        <v>9976</v>
      </c>
      <c r="D32" s="14">
        <v>20000</v>
      </c>
      <c r="E32" s="14">
        <v>8182</v>
      </c>
      <c r="F32" s="14">
        <f t="shared" si="0"/>
        <v>-11818</v>
      </c>
      <c r="G32" s="14">
        <f t="shared" si="1"/>
        <v>-1794</v>
      </c>
      <c r="H32" s="20">
        <f t="shared" si="2"/>
        <v>0.4091</v>
      </c>
      <c r="I32" s="20">
        <f t="shared" si="3"/>
        <v>0.820168404170008</v>
      </c>
    </row>
    <row r="33" spans="1:9" ht="12.75">
      <c r="A33" s="13"/>
      <c r="B33" s="14" t="s">
        <v>41</v>
      </c>
      <c r="C33" s="14">
        <v>208916</v>
      </c>
      <c r="D33" s="14">
        <v>425000</v>
      </c>
      <c r="E33" s="14">
        <v>193942</v>
      </c>
      <c r="F33" s="14">
        <f t="shared" si="0"/>
        <v>-231058</v>
      </c>
      <c r="G33" s="14">
        <f t="shared" si="1"/>
        <v>-14974</v>
      </c>
      <c r="H33" s="20">
        <f t="shared" si="2"/>
        <v>0.45633411764705883</v>
      </c>
      <c r="I33" s="20">
        <f t="shared" si="3"/>
        <v>0.9283252599130751</v>
      </c>
    </row>
    <row r="34" spans="1:9" ht="12.75">
      <c r="A34" s="13"/>
      <c r="B34" s="14" t="s">
        <v>48</v>
      </c>
      <c r="C34" s="14">
        <v>4123</v>
      </c>
      <c r="D34" s="14">
        <v>15000</v>
      </c>
      <c r="E34" s="14">
        <v>4193</v>
      </c>
      <c r="F34" s="14">
        <f t="shared" si="0"/>
        <v>-10807</v>
      </c>
      <c r="G34" s="14">
        <f t="shared" si="1"/>
        <v>70</v>
      </c>
      <c r="H34" s="20">
        <f t="shared" si="2"/>
        <v>0.27953333333333336</v>
      </c>
      <c r="I34" s="20">
        <f t="shared" si="3"/>
        <v>1.0169779286926994</v>
      </c>
    </row>
    <row r="35" spans="1:9" ht="12.75">
      <c r="A35" s="13"/>
      <c r="B35" s="14" t="s">
        <v>42</v>
      </c>
      <c r="C35" s="14">
        <v>130677</v>
      </c>
      <c r="D35" s="14">
        <v>150000</v>
      </c>
      <c r="E35" s="14">
        <v>87284</v>
      </c>
      <c r="F35" s="14">
        <f t="shared" si="0"/>
        <v>-62716</v>
      </c>
      <c r="G35" s="14">
        <f t="shared" si="1"/>
        <v>-43393</v>
      </c>
      <c r="H35" s="20">
        <f t="shared" si="2"/>
        <v>0.5818933333333334</v>
      </c>
      <c r="I35" s="20">
        <f t="shared" si="3"/>
        <v>0.6679369743719247</v>
      </c>
    </row>
    <row r="36" spans="1:9" ht="12.75">
      <c r="A36" s="13"/>
      <c r="B36" s="14" t="s">
        <v>63</v>
      </c>
      <c r="C36" s="14">
        <v>46334</v>
      </c>
      <c r="D36" s="14">
        <v>76000</v>
      </c>
      <c r="E36" s="14">
        <v>37792</v>
      </c>
      <c r="F36" s="14">
        <f t="shared" si="0"/>
        <v>-38208</v>
      </c>
      <c r="G36" s="14">
        <f t="shared" si="1"/>
        <v>-8542</v>
      </c>
      <c r="H36" s="20">
        <f t="shared" si="2"/>
        <v>0.49726315789473685</v>
      </c>
      <c r="I36" s="20">
        <f t="shared" si="3"/>
        <v>0.8156429403893469</v>
      </c>
    </row>
    <row r="37" spans="1:9" ht="12.75">
      <c r="A37" s="13"/>
      <c r="B37" s="14" t="s">
        <v>43</v>
      </c>
      <c r="C37" s="14">
        <v>424</v>
      </c>
      <c r="D37" s="14">
        <v>1000</v>
      </c>
      <c r="E37" s="14">
        <v>241</v>
      </c>
      <c r="F37" s="14">
        <f t="shared" si="0"/>
        <v>-759</v>
      </c>
      <c r="G37" s="14">
        <f t="shared" si="1"/>
        <v>-183</v>
      </c>
      <c r="H37" s="20">
        <f t="shared" si="2"/>
        <v>0.241</v>
      </c>
      <c r="I37" s="20">
        <f t="shared" si="3"/>
        <v>0.5683962264150944</v>
      </c>
    </row>
    <row r="38" spans="1:9" ht="12.75">
      <c r="A38" s="13"/>
      <c r="B38" s="14" t="s">
        <v>44</v>
      </c>
      <c r="C38" s="14">
        <v>5815</v>
      </c>
      <c r="D38" s="14">
        <v>10000</v>
      </c>
      <c r="E38" s="14">
        <v>2286</v>
      </c>
      <c r="F38" s="14">
        <f t="shared" si="0"/>
        <v>-7714</v>
      </c>
      <c r="G38" s="14">
        <f t="shared" si="1"/>
        <v>-3529</v>
      </c>
      <c r="H38" s="20">
        <f t="shared" si="2"/>
        <v>0.2286</v>
      </c>
      <c r="I38" s="20">
        <f t="shared" si="3"/>
        <v>0.39312123817712813</v>
      </c>
    </row>
    <row r="39" spans="1:9" ht="12.75">
      <c r="A39" s="13"/>
      <c r="B39" s="14" t="s">
        <v>45</v>
      </c>
      <c r="C39" s="14">
        <v>0</v>
      </c>
      <c r="D39" s="14">
        <v>20000</v>
      </c>
      <c r="E39" s="14">
        <v>0</v>
      </c>
      <c r="F39" s="14">
        <f t="shared" si="0"/>
        <v>-20000</v>
      </c>
      <c r="G39" s="14">
        <f t="shared" si="1"/>
        <v>0</v>
      </c>
      <c r="H39" s="20"/>
      <c r="I39" s="20"/>
    </row>
    <row r="40" spans="1:9" ht="12.75">
      <c r="A40" s="13"/>
      <c r="B40" s="14" t="s">
        <v>46</v>
      </c>
      <c r="C40" s="14">
        <v>7596</v>
      </c>
      <c r="D40" s="14">
        <v>1000</v>
      </c>
      <c r="E40" s="14">
        <v>0</v>
      </c>
      <c r="F40" s="14">
        <f t="shared" si="0"/>
        <v>-1000</v>
      </c>
      <c r="G40" s="14">
        <f t="shared" si="1"/>
        <v>-7596</v>
      </c>
      <c r="H40" s="20"/>
      <c r="I40" s="20"/>
    </row>
    <row r="41" spans="1:9" ht="12.75">
      <c r="A41" s="13"/>
      <c r="B41" s="14" t="s">
        <v>47</v>
      </c>
      <c r="C41" s="14">
        <v>7485</v>
      </c>
      <c r="D41" s="14">
        <v>0</v>
      </c>
      <c r="E41" s="14">
        <v>11718</v>
      </c>
      <c r="F41" s="14">
        <f t="shared" si="0"/>
        <v>11718</v>
      </c>
      <c r="G41" s="14">
        <f t="shared" si="1"/>
        <v>4233</v>
      </c>
      <c r="H41" s="20"/>
      <c r="I41" s="20"/>
    </row>
    <row r="42" spans="1:9" ht="12.75">
      <c r="A42" s="13"/>
      <c r="B42" s="14" t="s">
        <v>49</v>
      </c>
      <c r="C42" s="14">
        <v>721</v>
      </c>
      <c r="D42" s="14">
        <v>31000</v>
      </c>
      <c r="E42" s="14">
        <v>2000</v>
      </c>
      <c r="F42" s="14">
        <f t="shared" si="0"/>
        <v>-29000</v>
      </c>
      <c r="G42" s="14">
        <f t="shared" si="1"/>
        <v>1279</v>
      </c>
      <c r="H42" s="20">
        <v>0.06</v>
      </c>
      <c r="I42" s="20">
        <f t="shared" si="3"/>
        <v>2.7739251040221915</v>
      </c>
    </row>
    <row r="43" spans="1:9" ht="12.75">
      <c r="A43" s="13"/>
      <c r="B43" s="14" t="s">
        <v>50</v>
      </c>
      <c r="C43" s="14">
        <v>574</v>
      </c>
      <c r="D43" s="14">
        <v>1000</v>
      </c>
      <c r="E43" s="14">
        <v>48765</v>
      </c>
      <c r="F43" s="14">
        <f>E43-D43</f>
        <v>47765</v>
      </c>
      <c r="G43" s="14">
        <f>E43-C43</f>
        <v>48191</v>
      </c>
      <c r="H43" s="20">
        <v>48.76</v>
      </c>
      <c r="I43" s="20">
        <v>84.96</v>
      </c>
    </row>
    <row r="44" spans="1:9" ht="12.75">
      <c r="A44" s="13"/>
      <c r="B44" s="14" t="s">
        <v>51</v>
      </c>
      <c r="C44" s="14">
        <v>-18536</v>
      </c>
      <c r="D44" s="14">
        <v>-50000</v>
      </c>
      <c r="E44" s="14">
        <v>-33754</v>
      </c>
      <c r="F44" s="14">
        <f t="shared" si="0"/>
        <v>16246</v>
      </c>
      <c r="G44" s="14">
        <f t="shared" si="1"/>
        <v>-15218</v>
      </c>
      <c r="H44" s="20">
        <v>0.68</v>
      </c>
      <c r="I44" s="20">
        <f t="shared" si="3"/>
        <v>1.8209969788519638</v>
      </c>
    </row>
    <row r="45" spans="1:9" ht="12.75">
      <c r="A45" s="11" t="s">
        <v>52</v>
      </c>
      <c r="B45" s="12" t="s">
        <v>53</v>
      </c>
      <c r="C45" s="18">
        <f>SUM(C46:C51)</f>
        <v>2096462</v>
      </c>
      <c r="D45" s="18">
        <f>SUM(D46:D51)</f>
        <v>219332</v>
      </c>
      <c r="E45" s="18">
        <f>SUM(E46:E51)</f>
        <v>219332</v>
      </c>
      <c r="F45" s="18">
        <f t="shared" si="0"/>
        <v>0</v>
      </c>
      <c r="G45" s="18">
        <f t="shared" si="1"/>
        <v>-1877130</v>
      </c>
      <c r="H45" s="19">
        <f t="shared" si="2"/>
        <v>1</v>
      </c>
      <c r="I45" s="19">
        <f t="shared" si="3"/>
        <v>0.10462006943126086</v>
      </c>
    </row>
    <row r="46" spans="1:9" ht="12.75">
      <c r="A46" s="13"/>
      <c r="B46" s="14" t="s">
        <v>54</v>
      </c>
      <c r="C46" s="14">
        <v>71291</v>
      </c>
      <c r="D46" s="14">
        <v>58216</v>
      </c>
      <c r="E46" s="14">
        <v>58216</v>
      </c>
      <c r="F46" s="14">
        <f t="shared" si="0"/>
        <v>0</v>
      </c>
      <c r="G46" s="14">
        <f t="shared" si="1"/>
        <v>-13075</v>
      </c>
      <c r="H46" s="20">
        <f t="shared" si="2"/>
        <v>1</v>
      </c>
      <c r="I46" s="20">
        <f t="shared" si="3"/>
        <v>0.8165967653701028</v>
      </c>
    </row>
    <row r="47" spans="1:9" ht="12.75">
      <c r="A47" s="13"/>
      <c r="B47" s="14" t="s">
        <v>55</v>
      </c>
      <c r="C47" s="14">
        <v>106543</v>
      </c>
      <c r="D47" s="14">
        <v>161116</v>
      </c>
      <c r="E47" s="14">
        <v>161116</v>
      </c>
      <c r="F47" s="14">
        <f t="shared" si="0"/>
        <v>0</v>
      </c>
      <c r="G47" s="14">
        <f t="shared" si="1"/>
        <v>54573</v>
      </c>
      <c r="H47" s="20">
        <f t="shared" si="2"/>
        <v>1</v>
      </c>
      <c r="I47" s="20">
        <f>E47/C47</f>
        <v>1.512215725106295</v>
      </c>
    </row>
    <row r="48" spans="1:9" ht="12.75">
      <c r="A48" s="13"/>
      <c r="B48" s="14" t="s">
        <v>56</v>
      </c>
      <c r="C48" s="14">
        <v>684910</v>
      </c>
      <c r="D48" s="14">
        <v>0</v>
      </c>
      <c r="E48" s="14">
        <v>0</v>
      </c>
      <c r="F48" s="14">
        <f t="shared" si="0"/>
        <v>0</v>
      </c>
      <c r="G48" s="14">
        <f t="shared" si="1"/>
        <v>-684910</v>
      </c>
      <c r="H48" s="20"/>
      <c r="I48" s="20"/>
    </row>
    <row r="49" spans="1:9" ht="12.75">
      <c r="A49" s="13"/>
      <c r="B49" s="14" t="s">
        <v>65</v>
      </c>
      <c r="C49" s="14">
        <v>1233718</v>
      </c>
      <c r="D49" s="14"/>
      <c r="E49" s="14"/>
      <c r="F49" s="14"/>
      <c r="G49" s="14"/>
      <c r="H49" s="20"/>
      <c r="I49" s="20"/>
    </row>
    <row r="50" spans="1:9" ht="12.75">
      <c r="A50" s="13"/>
      <c r="B50" s="14" t="s">
        <v>66</v>
      </c>
      <c r="C50" s="14">
        <v>-2254688</v>
      </c>
      <c r="D50" s="14">
        <v>0</v>
      </c>
      <c r="E50" s="14">
        <v>0</v>
      </c>
      <c r="F50" s="14">
        <f t="shared" si="0"/>
        <v>0</v>
      </c>
      <c r="G50" s="14">
        <f t="shared" si="1"/>
        <v>2254688</v>
      </c>
      <c r="H50" s="20"/>
      <c r="I50" s="20"/>
    </row>
    <row r="51" spans="1:9" ht="12.75">
      <c r="A51" s="13"/>
      <c r="B51" s="14" t="s">
        <v>64</v>
      </c>
      <c r="C51" s="14">
        <v>2254688</v>
      </c>
      <c r="D51" s="14">
        <v>0</v>
      </c>
      <c r="E51" s="14">
        <v>0</v>
      </c>
      <c r="F51" s="14">
        <f t="shared" si="0"/>
        <v>0</v>
      </c>
      <c r="G51" s="14">
        <f t="shared" si="1"/>
        <v>-2254688</v>
      </c>
      <c r="H51" s="20"/>
      <c r="I51" s="20"/>
    </row>
    <row r="52" spans="1:9" ht="12.75">
      <c r="A52" s="11" t="s">
        <v>67</v>
      </c>
      <c r="B52" s="12" t="s">
        <v>58</v>
      </c>
      <c r="C52" s="18">
        <v>357389</v>
      </c>
      <c r="D52" s="18">
        <v>1989524</v>
      </c>
      <c r="E52" s="18">
        <v>1989524</v>
      </c>
      <c r="F52" s="18">
        <f t="shared" si="0"/>
        <v>0</v>
      </c>
      <c r="G52" s="18">
        <f t="shared" si="1"/>
        <v>1632135</v>
      </c>
      <c r="H52" s="19">
        <f t="shared" si="2"/>
        <v>1</v>
      </c>
      <c r="I52" s="19">
        <f t="shared" si="3"/>
        <v>5.566830540391562</v>
      </c>
    </row>
    <row r="53" spans="1:9" ht="12.75">
      <c r="A53" s="11" t="s">
        <v>57</v>
      </c>
      <c r="B53" s="12" t="s">
        <v>59</v>
      </c>
      <c r="C53" s="18">
        <v>-392995</v>
      </c>
      <c r="D53" s="18">
        <v>0</v>
      </c>
      <c r="E53" s="18">
        <v>-674966</v>
      </c>
      <c r="F53" s="18">
        <f t="shared" si="0"/>
        <v>-674966</v>
      </c>
      <c r="G53" s="18">
        <f t="shared" si="1"/>
        <v>-281971</v>
      </c>
      <c r="H53" s="19"/>
      <c r="I53" s="19">
        <f t="shared" si="3"/>
        <v>1.7174925889642363</v>
      </c>
    </row>
    <row r="54" spans="1:9" ht="12.75">
      <c r="A54" s="11" t="s">
        <v>68</v>
      </c>
      <c r="B54" s="12" t="s">
        <v>60</v>
      </c>
      <c r="C54" s="18">
        <v>0</v>
      </c>
      <c r="D54" s="18">
        <v>0</v>
      </c>
      <c r="E54" s="18">
        <v>-2000000</v>
      </c>
      <c r="F54" s="18">
        <f t="shared" si="0"/>
        <v>-2000000</v>
      </c>
      <c r="G54" s="18">
        <f t="shared" si="1"/>
        <v>-2000000</v>
      </c>
      <c r="H54" s="19"/>
      <c r="I54" s="19"/>
    </row>
    <row r="55" spans="1:9" ht="12.75">
      <c r="A55" s="11" t="s">
        <v>69</v>
      </c>
      <c r="B55" s="12" t="s">
        <v>70</v>
      </c>
      <c r="C55" s="18">
        <v>-1250</v>
      </c>
      <c r="D55" s="18">
        <v>0</v>
      </c>
      <c r="E55" s="18">
        <v>0</v>
      </c>
      <c r="F55" s="18">
        <f t="shared" si="0"/>
        <v>0</v>
      </c>
      <c r="G55" s="18"/>
      <c r="H55" s="19"/>
      <c r="I55" s="19"/>
    </row>
    <row r="56" spans="1:9" ht="12.75">
      <c r="A56" s="11" t="s">
        <v>61</v>
      </c>
      <c r="B56" s="14"/>
      <c r="C56" s="18">
        <v>5194624</v>
      </c>
      <c r="D56" s="18">
        <v>10031434</v>
      </c>
      <c r="E56" s="18">
        <v>3849037</v>
      </c>
      <c r="F56" s="18">
        <f t="shared" si="0"/>
        <v>-6182397</v>
      </c>
      <c r="G56" s="18">
        <f t="shared" si="1"/>
        <v>-1345587</v>
      </c>
      <c r="H56" s="19">
        <f t="shared" si="2"/>
        <v>0.38369758501127554</v>
      </c>
      <c r="I56" s="19">
        <f t="shared" si="3"/>
        <v>0.7409654673755021</v>
      </c>
    </row>
  </sheetData>
  <sheetProtection/>
  <mergeCells count="2">
    <mergeCell ref="A3:A5"/>
    <mergeCell ref="B3:B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Gigabyte</cp:lastModifiedBy>
  <cp:lastPrinted>2023-02-22T06:41:45Z</cp:lastPrinted>
  <dcterms:created xsi:type="dcterms:W3CDTF">2008-07-24T17:24:17Z</dcterms:created>
  <dcterms:modified xsi:type="dcterms:W3CDTF">2023-04-28T11:40:50Z</dcterms:modified>
  <cp:category/>
  <cp:version/>
  <cp:contentType/>
  <cp:contentStatus/>
</cp:coreProperties>
</file>