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86B3" lockStructure="1"/>
  <bookViews>
    <workbookView xWindow="-120" yWindow="-120" windowWidth="21840" windowHeight="13140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45621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8" i="2"/>
  <c r="G67" i="2"/>
  <c r="C79" i="2" l="1"/>
  <c r="C130" i="2"/>
  <c r="H63" i="2"/>
  <c r="G66" i="2" s="1"/>
  <c r="C69" i="2"/>
  <c r="G69" i="2" l="1"/>
  <c r="C63" i="2"/>
  <c r="G65" i="2"/>
</calcChain>
</file>

<file path=xl/sharedStrings.xml><?xml version="1.0" encoding="utf-8"?>
<sst xmlns="http://schemas.openxmlformats.org/spreadsheetml/2006/main" count="1180" uniqueCount="584">
  <si>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</si>
  <si>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</si>
  <si>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</si>
  <si>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</si>
  <si>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</si>
  <si>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</si>
  <si>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</si>
  <si>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</si>
  <si>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</si>
  <si>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</si>
  <si>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</si>
  <si>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</si>
  <si>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</si>
  <si>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</si>
  <si>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</si>
  <si>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</si>
  <si>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</si>
  <si>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</si>
  <si>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</si>
  <si>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</si>
  <si>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</si>
  <si>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</si>
  <si>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</si>
  <si>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</si>
  <si>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</si>
  <si>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</si>
  <si>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</si>
  <si>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</si>
  <si>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</si>
  <si>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</si>
  <si>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</si>
  <si>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</si>
  <si>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</si>
  <si>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</si>
  <si>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</si>
  <si>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</si>
  <si>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</si>
  <si>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</si>
  <si>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</si>
  <si>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</si>
  <si>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</si>
  <si>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</si>
  <si>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</si>
  <si>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</si>
  <si>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</si>
  <si>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</si>
  <si>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</si>
  <si>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</si>
  <si>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</si>
  <si>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</si>
  <si>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</si>
  <si>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</si>
  <si>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</si>
  <si>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</si>
  <si>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</si>
  <si>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</si>
  <si>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</si>
  <si>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</si>
  <si>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</si>
  <si>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</si>
  <si>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</si>
  <si>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</si>
  <si>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</si>
  <si>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</si>
  <si>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</si>
  <si>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</si>
  <si>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</si>
  <si>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</si>
  <si>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</si>
  <si>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</si>
  <si>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</si>
  <si>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</si>
  <si>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</si>
  <si>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</si>
  <si>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</si>
  <si>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</si>
  <si>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</si>
  <si>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</si>
  <si>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</si>
  <si>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</si>
  <si>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</si>
  <si>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</si>
  <si>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</si>
  <si>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</si>
  <si>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</si>
  <si>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</si>
  <si>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</si>
  <si>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</si>
  <si>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</si>
  <si>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</si>
  <si>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</si>
  <si>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</si>
  <si>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</si>
  <si>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</si>
  <si>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</si>
  <si>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</si>
  <si>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</si>
  <si>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</si>
  <si>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</si>
  <si>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</si>
  <si>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</si>
  <si>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</si>
  <si>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</si>
  <si>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</si>
  <si>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</si>
  <si>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</si>
  <si>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</si>
  <si>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</si>
  <si>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</si>
  <si>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</si>
  <si>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</si>
  <si>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</si>
  <si>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</si>
  <si>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</si>
  <si>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</si>
  <si>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</si>
  <si>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</si>
  <si>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</si>
  <si>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</si>
  <si>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</si>
  <si>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</si>
  <si>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</si>
  <si>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</si>
  <si>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</si>
  <si>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</si>
  <si>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</si>
  <si>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</si>
  <si>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</si>
  <si>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</si>
  <si>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</si>
  <si>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</si>
  <si>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</si>
  <si>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</si>
  <si>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</si>
  <si>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</si>
  <si>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</si>
  <si>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</si>
  <si>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</si>
  <si>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</si>
  <si>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</si>
  <si>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</si>
  <si>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</si>
  <si>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</si>
  <si>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</si>
  <si>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</si>
  <si>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</si>
  <si>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</si>
  <si>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</si>
  <si>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</si>
  <si>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</si>
  <si>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</si>
  <si>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</si>
  <si>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</si>
  <si>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</si>
  <si>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</si>
  <si>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</si>
  <si>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</si>
  <si>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</si>
  <si>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</si>
  <si>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</si>
  <si>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</si>
  <si>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</si>
  <si>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</si>
  <si>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</si>
  <si>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</si>
  <si>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</si>
  <si>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</si>
  <si>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</si>
  <si>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</si>
  <si>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</si>
  <si>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</si>
  <si>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</si>
  <si>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</si>
  <si>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</si>
  <si>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</si>
  <si>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</si>
  <si>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</si>
  <si>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</si>
  <si>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</si>
  <si>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</si>
  <si>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</si>
  <si>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</si>
  <si>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</si>
  <si>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</si>
  <si>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</si>
  <si>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</si>
  <si>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</si>
  <si>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</si>
  <si>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</si>
  <si>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</si>
  <si>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</si>
  <si>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</si>
  <si>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</si>
  <si>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</si>
  <si>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</si>
  <si>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</si>
  <si>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</si>
  <si>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</si>
  <si>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</si>
  <si>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</si>
  <si>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</si>
  <si>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</si>
  <si>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</si>
  <si>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</si>
  <si>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</si>
  <si>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</si>
  <si>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</si>
  <si>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</si>
  <si>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</si>
  <si>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</si>
  <si>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</si>
  <si>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</si>
  <si>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</si>
  <si>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</si>
  <si>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</si>
  <si>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</si>
  <si>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</si>
  <si>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</si>
  <si>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</si>
  <si>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</si>
  <si>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</si>
  <si>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</si>
  <si>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</si>
  <si>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</si>
  <si>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</si>
  <si>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</si>
  <si>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</si>
  <si>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</si>
  <si>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</si>
  <si>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</si>
  <si>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</si>
  <si>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</si>
  <si>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</si>
  <si>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</si>
  <si>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</si>
  <si>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</si>
  <si>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</si>
  <si>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</si>
  <si>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</si>
  <si>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</si>
  <si>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</si>
  <si>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</si>
  <si>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</si>
  <si>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</si>
  <si>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</si>
  <si>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</si>
  <si>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</si>
  <si>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</si>
  <si>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</si>
  <si>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</si>
  <si>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</si>
  <si>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</si>
  <si>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</si>
  <si>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</si>
  <si>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</si>
  <si>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</si>
  <si>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</si>
  <si>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</si>
  <si>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</si>
  <si>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</si>
  <si>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</si>
  <si>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</si>
  <si>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</si>
  <si>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</si>
  <si>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</si>
  <si>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</si>
  <si>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</si>
  <si>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</si>
  <si>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</si>
  <si>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</si>
  <si>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</si>
  <si>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</si>
  <si>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</si>
  <si>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</si>
  <si>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</si>
  <si>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</si>
  <si>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</si>
  <si>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</si>
  <si>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</si>
  <si>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</si>
  <si>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</si>
  <si>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</si>
  <si>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</si>
  <si>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</si>
  <si>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</si>
  <si>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</si>
  <si>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</si>
  <si>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</si>
  <si>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</si>
  <si>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</si>
  <si>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</si>
  <si>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</si>
  <si>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</si>
  <si>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</si>
  <si>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</si>
  <si>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</si>
  <si>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</si>
  <si>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</si>
  <si>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</si>
  <si>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</si>
  <si>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</si>
  <si>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</si>
  <si>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</si>
  <si>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</si>
  <si>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</si>
  <si>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</si>
  <si>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</si>
  <si>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</si>
  <si>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</si>
  <si>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</si>
  <si>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</si>
  <si>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</si>
  <si>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</si>
  <si>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</si>
  <si>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</si>
  <si>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</si>
  <si>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</si>
  <si>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</si>
  <si>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</si>
  <si>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</si>
  <si>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</si>
  <si>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</si>
  <si>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</si>
  <si>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</si>
  <si>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</si>
  <si>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</si>
  <si>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</si>
  <si>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</si>
  <si>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</si>
  <si>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</si>
  <si>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</si>
  <si>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</si>
  <si>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</si>
  <si>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</si>
  <si>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</si>
  <si>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</si>
  <si>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</si>
  <si>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</si>
  <si>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</si>
  <si>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</si>
  <si>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</si>
  <si>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</si>
  <si>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</si>
  <si>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</si>
  <si>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</si>
  <si>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</si>
  <si>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</si>
  <si>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</si>
  <si>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</si>
  <si>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</si>
  <si>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</si>
  <si>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</si>
  <si>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</si>
  <si>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</si>
  <si>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</si>
  <si>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</si>
  <si>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</si>
  <si>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</si>
  <si>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</si>
  <si>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</si>
  <si>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</si>
  <si>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</si>
  <si>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</si>
  <si>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</si>
  <si>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</si>
  <si>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</si>
  <si>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</si>
  <si>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</si>
  <si>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</si>
  <si>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</si>
  <si>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</si>
  <si>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</si>
  <si>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</si>
  <si>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</si>
  <si>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</si>
  <si>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</si>
  <si>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</si>
  <si>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</si>
  <si>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</si>
  <si>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</si>
  <si>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</si>
  <si>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</si>
  <si>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</si>
  <si>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</si>
  <si>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</si>
  <si>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</si>
  <si>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</si>
  <si>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</si>
  <si>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</si>
  <si>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</si>
  <si>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</si>
  <si>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</si>
  <si>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</si>
  <si>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</si>
  <si>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</si>
  <si>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</si>
  <si>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</si>
  <si>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</si>
  <si>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</si>
  <si>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</si>
  <si>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</si>
  <si>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</si>
  <si>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</si>
  <si>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</si>
  <si>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</si>
  <si>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</si>
  <si>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</si>
  <si>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</si>
  <si>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</si>
  <si>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</si>
  <si>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</si>
  <si>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</si>
  <si>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</si>
  <si>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</si>
  <si>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</si>
  <si>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</si>
  <si>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</si>
  <si>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</si>
  <si>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</si>
  <si>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</si>
  <si>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</si>
  <si>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</si>
  <si>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</si>
  <si>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</si>
  <si>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</si>
  <si>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</si>
  <si>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</si>
  <si>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</si>
  <si>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</si>
  <si>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</si>
  <si>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</si>
  <si>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</si>
  <si>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</si>
  <si>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</si>
  <si>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</si>
  <si>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</si>
  <si>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</si>
  <si>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</si>
  <si>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</si>
  <si>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</si>
  <si>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</si>
  <si>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</si>
  <si>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</si>
  <si>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</si>
  <si>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</si>
  <si>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</si>
  <si>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</si>
  <si>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</si>
  <si>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</si>
  <si>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</si>
  <si>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</si>
  <si>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</si>
  <si>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</si>
  <si>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</si>
  <si>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</si>
  <si>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</si>
  <si>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</si>
  <si>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</si>
  <si>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</si>
  <si>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</si>
  <si>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</si>
  <si>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</si>
  <si>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</si>
  <si>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</si>
  <si>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</si>
  <si>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</si>
  <si>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</si>
  <si>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</si>
  <si>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</si>
  <si>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</si>
  <si>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</si>
  <si>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</si>
  <si>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</si>
  <si>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</si>
  <si>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</si>
  <si>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</si>
  <si>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</si>
  <si>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</si>
  <si>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</si>
  <si>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</si>
  <si>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</si>
  <si>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</si>
  <si>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</si>
  <si>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</si>
  <si>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</si>
  <si>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</si>
  <si>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</si>
  <si>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</si>
  <si>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</si>
  <si>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</si>
  <si>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</si>
  <si>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</si>
  <si>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</si>
  <si>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</si>
  <si>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</si>
  <si>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</si>
  <si>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</si>
  <si>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</si>
  <si>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</si>
  <si>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</si>
  <si>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</si>
  <si>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</si>
  <si>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</si>
  <si>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</si>
  <si>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</si>
  <si>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</si>
  <si>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</si>
  <si>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</si>
  <si>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</si>
  <si>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</si>
  <si>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</si>
  <si>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</si>
  <si>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</si>
  <si>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</si>
  <si>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</si>
  <si>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</si>
  <si>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</si>
  <si>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</si>
  <si>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</si>
  <si>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</si>
  <si>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</si>
  <si>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</si>
  <si>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</si>
  <si>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</si>
  <si>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</si>
  <si>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</si>
  <si>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</si>
  <si>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</si>
  <si>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</si>
  <si>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</si>
  <si>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</si>
  <si>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</si>
  <si>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</si>
  <si>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</si>
  <si>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</si>
  <si>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</si>
  <si>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</si>
  <si>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</si>
  <si>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</si>
  <si>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</si>
  <si>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</si>
  <si>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</si>
  <si>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</si>
  <si>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</si>
  <si>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</si>
  <si>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</si>
  <si>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</si>
  <si>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</si>
  <si>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</si>
  <si>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</si>
  <si>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</si>
  <si>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</si>
  <si>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</si>
  <si>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</si>
  <si>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</si>
  <si>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</si>
  <si>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</si>
  <si>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</si>
  <si>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</si>
  <si>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</si>
  <si>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</si>
  <si>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</si>
  <si>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</si>
  <si>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</si>
  <si>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</si>
  <si>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</si>
  <si>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</si>
  <si>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</si>
  <si>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</si>
  <si>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</si>
  <si>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-</t>
  </si>
  <si>
    <t>Красимира Анастасова</t>
  </si>
  <si>
    <t>Подобрена околна среда и инфраструктура, с цел намаляване на загубите и осигуряване на изискването, по наредба , качество на водата за питейно-битови цели, както и възстановяване на пътните и тротоарните настилки по улците, с цел осигуряване на безопасност на движението и добро отводняване.</t>
  </si>
  <si>
    <t>Основните източници на рискове са промяна в нормативната уредба, както и повишаване на цените на строителните материали, тъй като към настоящият момент е сключен договор с изпълнител за СМР. По време на изпълнение на СМР общинската администрация разполага с капацитет за осъществяване на мониторинг и инвеститорски контрол.</t>
  </si>
  <si>
    <t>водопровод - л.м</t>
  </si>
  <si>
    <t>Реконструкция на водопроводна  и улична мрежа по ул. "Орлов камък", ул. "Камчийска долина" в с. Горен чифлик</t>
  </si>
  <si>
    <t>Водоснабдителната система на с. Горен чифлик е в незадоволително състояние. Необходимо е реконструиране на съществуващата В и К мрежа. Същата е изградена от етернитови тръби и е стара и амортизирана. Налице са високи технически водни загуби на питейна вода, водещи до недостатъчна надеждност на водоснабдяването. Състоянието на мрежата оказва пряко влияние върху загубите на питейна вода и създава предпоставка за нарушаване на водоподаването.</t>
  </si>
  <si>
    <t>с. Горен чифлик</t>
  </si>
  <si>
    <t>Водоснабдителната система в населеното място е стара и амортизирана, изградена от етернитови тръби, което е причина за чести аварии и течове по водопровода, и води до влошаване на качеството на питейната вода, която достига до домакинствата.</t>
  </si>
  <si>
    <t>Възстановяване на експлоатационните показатели на водопроводната  система на населеното място, както и възстановяване на пътните настилки които са разрушени поради честите аварии на В и К мрежата.</t>
  </si>
  <si>
    <t xml:space="preserve">Катерина Костова - Златева  </t>
  </si>
  <si>
    <t>Директор Дирекция ИП</t>
  </si>
  <si>
    <t>proekti@dolnichiflik.bg</t>
  </si>
  <si>
    <t>0887690669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</si>
</sst>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0" xfId="0" quotePrefix="1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6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2" borderId="0" xfId="0" quotePrefix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4" fillId="2" borderId="0" xfId="0" quotePrefix="1" applyFont="1" applyFill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8" fillId="2" borderId="0" xfId="0" quotePrefix="1" applyFont="1" applyFill="1" applyAlignment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4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76" zoomScaleNormal="100" zoomScaleSheetLayoutView="70" workbookViewId="0">
      <selection activeCell="H32" sqref="H32"/>
    </sheetView>
  </sheetViews>
  <sheetFormatPr defaultRowHeight="15.75" x14ac:dyDescent="0.25"/>
  <cols>
    <col min="1" max="1" width="9.140625" style="22" hidden="1" customWidth="1"/>
    <col min="2" max="3" width="9.140625" style="1" hidden="1" customWidth="1"/>
    <col min="4" max="4" width="9.140625" style="1" customWidth="1"/>
    <col min="5" max="5" width="47.85546875" style="26" customWidth="1"/>
    <col min="6" max="6" width="15.7109375" style="1" customWidth="1"/>
    <col min="7" max="7" width="17.5703125" style="1" customWidth="1"/>
    <col min="8" max="8" width="22.85546875" style="1" customWidth="1"/>
    <col min="9" max="16384" width="9.140625" style="1"/>
  </cols>
  <sheetData>
    <row r="1" spans="1:8" x14ac:dyDescent="0.25">
      <c r="H1" s="43" t="s">
        <v>568</v>
      </c>
    </row>
    <row r="2" spans="1:8" ht="27.75" customHeight="1" x14ac:dyDescent="0.25">
      <c r="E2" s="64" t="s">
        <v>10</v>
      </c>
      <c r="F2" s="64"/>
      <c r="G2" s="64"/>
      <c r="H2" s="64"/>
    </row>
    <row r="3" spans="1:8" ht="41.25" customHeight="1" x14ac:dyDescent="0.25">
      <c r="E3" s="57" t="s">
        <v>516</v>
      </c>
      <c r="F3" s="57"/>
      <c r="G3" s="57"/>
      <c r="H3" s="57"/>
    </row>
    <row r="4" spans="1:8" x14ac:dyDescent="0.25">
      <c r="E4" s="23"/>
      <c r="F4" s="23"/>
      <c r="G4" s="23"/>
      <c r="H4" s="23"/>
    </row>
    <row r="5" spans="1:8" ht="16.5" thickBot="1" x14ac:dyDescent="0.3">
      <c r="E5" s="48" t="s">
        <v>0</v>
      </c>
      <c r="F5" s="48"/>
      <c r="G5" s="48"/>
      <c r="H5" s="48"/>
    </row>
    <row r="6" spans="1:8" x14ac:dyDescent="0.25">
      <c r="B6" s="24"/>
      <c r="E6" s="25" t="s">
        <v>337</v>
      </c>
      <c r="F6" s="66">
        <v>5309</v>
      </c>
      <c r="G6" s="66"/>
      <c r="H6" s="66"/>
    </row>
    <row r="7" spans="1:8" x14ac:dyDescent="0.25">
      <c r="B7" s="24"/>
      <c r="E7" s="26" t="s">
        <v>1</v>
      </c>
      <c r="F7" s="56" t="str">
        <f>IF(code="","",VLOOKUP(code,muninfo,2,0))</f>
        <v>Дoлни Чифлик</v>
      </c>
      <c r="G7" s="56"/>
      <c r="H7" s="56"/>
    </row>
    <row r="8" spans="1:8" x14ac:dyDescent="0.25">
      <c r="B8" s="24"/>
      <c r="E8" s="26" t="s">
        <v>2</v>
      </c>
      <c r="F8" s="56" t="str">
        <f>IF(code="","",VLOOKUP(code,muninfo,4,0))</f>
        <v>Варна</v>
      </c>
      <c r="G8" s="56"/>
      <c r="H8" s="56"/>
    </row>
    <row r="9" spans="1:8" x14ac:dyDescent="0.25">
      <c r="B9" s="24"/>
      <c r="E9" s="26" t="s">
        <v>494</v>
      </c>
      <c r="F9" s="56" t="str">
        <f>IF(code="","",VLOOKUP(code,muninfo,3,0))</f>
        <v>Североизточен район</v>
      </c>
      <c r="G9" s="56"/>
      <c r="H9" s="56"/>
    </row>
    <row r="10" spans="1:8" x14ac:dyDescent="0.25">
      <c r="A10" s="22">
        <f>code</f>
        <v>5309</v>
      </c>
      <c r="B10" s="24" t="s">
        <v>442</v>
      </c>
      <c r="C10" s="1" t="str">
        <f>IF(F10="","",F10)</f>
        <v xml:space="preserve">Катерина Костова - Златева  </v>
      </c>
      <c r="E10" s="26" t="s">
        <v>3</v>
      </c>
      <c r="F10" s="65" t="s">
        <v>580</v>
      </c>
      <c r="G10" s="65"/>
      <c r="H10" s="65"/>
    </row>
    <row r="11" spans="1:8" x14ac:dyDescent="0.25">
      <c r="A11" s="22">
        <f>code</f>
        <v>5309</v>
      </c>
      <c r="B11" s="24" t="s">
        <v>443</v>
      </c>
      <c r="C11" s="1" t="str">
        <f>IF(F11="","",F11)</f>
        <v>Директор Дирекция ИП</v>
      </c>
      <c r="E11" s="26" t="s">
        <v>4</v>
      </c>
      <c r="F11" s="60" t="s">
        <v>581</v>
      </c>
      <c r="G11" s="60"/>
      <c r="H11" s="60"/>
    </row>
    <row r="12" spans="1:8" x14ac:dyDescent="0.25">
      <c r="A12" s="22">
        <f>code</f>
        <v>5309</v>
      </c>
      <c r="B12" s="24" t="s">
        <v>444</v>
      </c>
      <c r="C12" s="1" t="str">
        <f>IF(F12="","",F12)</f>
        <v>0887690669</v>
      </c>
      <c r="E12" s="26" t="s">
        <v>5</v>
      </c>
      <c r="F12" s="60" t="s">
        <v>583</v>
      </c>
      <c r="G12" s="60"/>
      <c r="H12" s="60"/>
    </row>
    <row r="13" spans="1:8" x14ac:dyDescent="0.25">
      <c r="A13" s="22">
        <f>code</f>
        <v>5309</v>
      </c>
      <c r="B13" s="24" t="s">
        <v>445</v>
      </c>
      <c r="C13" s="1" t="str">
        <f>IF(F13="","",F13)</f>
        <v>proekti@dolnichiflik.bg</v>
      </c>
      <c r="E13" s="26" t="s">
        <v>6</v>
      </c>
      <c r="F13" s="59" t="s">
        <v>582</v>
      </c>
      <c r="G13" s="60"/>
      <c r="H13" s="60"/>
    </row>
    <row r="14" spans="1:8" x14ac:dyDescent="0.25">
      <c r="B14" s="24" t="s">
        <v>393</v>
      </c>
      <c r="F14" s="27"/>
      <c r="G14" s="27"/>
      <c r="H14" s="27"/>
    </row>
    <row r="15" spans="1:8" ht="16.5" thickBot="1" x14ac:dyDescent="0.3">
      <c r="B15" s="24" t="s">
        <v>393</v>
      </c>
      <c r="E15" s="48" t="s">
        <v>11</v>
      </c>
      <c r="F15" s="48"/>
      <c r="G15" s="48"/>
      <c r="H15" s="48"/>
    </row>
    <row r="16" spans="1:8" ht="22.5" customHeight="1" x14ac:dyDescent="0.25">
      <c r="A16" s="22">
        <f>code</f>
        <v>5309</v>
      </c>
      <c r="B16" s="24" t="s">
        <v>394</v>
      </c>
      <c r="C16" s="1" t="str">
        <f>IF(E16="","",E16)</f>
        <v>Реконструкция на водопроводна  и улична мрежа по ул. "Орлов камък", ул. "Камчийска долина" в с. Горен чифлик</v>
      </c>
      <c r="E16" s="61" t="s">
        <v>575</v>
      </c>
      <c r="F16" s="61"/>
      <c r="G16" s="61"/>
      <c r="H16" s="61"/>
    </row>
    <row r="17" spans="1:8" x14ac:dyDescent="0.25">
      <c r="B17" s="24" t="s">
        <v>393</v>
      </c>
      <c r="F17" s="27"/>
      <c r="G17" s="27"/>
      <c r="H17" s="27"/>
    </row>
    <row r="18" spans="1:8" ht="16.5" thickBot="1" x14ac:dyDescent="0.3">
      <c r="B18" s="24" t="s">
        <v>393</v>
      </c>
      <c r="E18" s="48" t="s">
        <v>12</v>
      </c>
      <c r="F18" s="48"/>
      <c r="G18" s="48"/>
      <c r="H18" s="48"/>
    </row>
    <row r="19" spans="1:8" x14ac:dyDescent="0.25">
      <c r="B19" s="24"/>
      <c r="E19" s="68" t="s">
        <v>515</v>
      </c>
      <c r="F19" s="68"/>
      <c r="G19" s="68"/>
      <c r="H19" s="68"/>
    </row>
    <row r="20" spans="1:8" ht="240" customHeight="1" x14ac:dyDescent="0.25">
      <c r="A20" s="22">
        <f>code</f>
        <v>5309</v>
      </c>
      <c r="B20" s="24" t="s">
        <v>514</v>
      </c>
      <c r="C20" s="1" t="str">
        <f>IF(E20="","",E20)</f>
        <v>Водоснабдителната система на с. Горен чифлик е в незадоволително състояние. Необходимо е реконструиране на съществуващата В и К мрежа. Същата е изградена от етернитови тръби и е стара и амортизирана. Налице са високи технически водни загуби на питейна вода, водещи до недостатъчна надеждност на водоснабдяването. Състоянието на мрежата оказва пряко влияние върху загубите на питейна вода и създава предпоставка за нарушаване на водоподаването.</v>
      </c>
      <c r="E20" s="67" t="s">
        <v>576</v>
      </c>
      <c r="F20" s="67"/>
      <c r="G20" s="67"/>
      <c r="H20" s="67"/>
    </row>
    <row r="21" spans="1:8" x14ac:dyDescent="0.25">
      <c r="A21" s="22">
        <f>code</f>
        <v>5309</v>
      </c>
      <c r="B21" s="24" t="s">
        <v>395</v>
      </c>
      <c r="C21" s="1" t="str">
        <f>IF(F21="","",F21)</f>
        <v>Реконструкция на водопроводна  и улична мрежа по ул. "Орлов камък", ул. "Камчийска долина" в с. Горен чифлик</v>
      </c>
      <c r="E21" s="26" t="s">
        <v>7</v>
      </c>
      <c r="F21" s="65" t="s">
        <v>575</v>
      </c>
      <c r="G21" s="65"/>
      <c r="H21" s="65"/>
    </row>
    <row r="22" spans="1:8" ht="31.5" x14ac:dyDescent="0.25">
      <c r="A22" s="22">
        <f>code</f>
        <v>5309</v>
      </c>
      <c r="B22" s="24" t="s">
        <v>396</v>
      </c>
      <c r="C22" s="1" t="str">
        <f>IF(F22="","",F22)</f>
        <v>с. Горен чифлик</v>
      </c>
      <c r="E22" s="26" t="s">
        <v>513</v>
      </c>
      <c r="F22" s="60" t="s">
        <v>577</v>
      </c>
      <c r="G22" s="60"/>
      <c r="H22" s="60"/>
    </row>
    <row r="23" spans="1:8" ht="33.75" customHeight="1" x14ac:dyDescent="0.25">
      <c r="A23" s="22">
        <f>code</f>
        <v>5309</v>
      </c>
      <c r="B23" s="24" t="s">
        <v>397</v>
      </c>
      <c r="C23" s="1">
        <f>IF(H23="","",H23)</f>
        <v>1491</v>
      </c>
      <c r="E23" s="46" t="s">
        <v>8</v>
      </c>
      <c r="F23" s="46"/>
      <c r="G23" s="46"/>
      <c r="H23" s="2">
        <v>1491</v>
      </c>
    </row>
    <row r="24" spans="1:8" ht="33.75" customHeight="1" x14ac:dyDescent="0.25">
      <c r="B24" s="24" t="s">
        <v>393</v>
      </c>
      <c r="E24" s="46" t="s">
        <v>338</v>
      </c>
      <c r="F24" s="46"/>
      <c r="G24" s="46"/>
      <c r="H24" s="46"/>
    </row>
    <row r="25" spans="1:8" ht="15.75" customHeight="1" x14ac:dyDescent="0.25">
      <c r="A25" s="22">
        <f>code</f>
        <v>5309</v>
      </c>
      <c r="B25" s="24" t="s">
        <v>398</v>
      </c>
      <c r="C25" s="1" t="str">
        <f>IF(H25="","",H25)</f>
        <v>Лошо</v>
      </c>
      <c r="E25" s="28" t="s">
        <v>354</v>
      </c>
      <c r="F25" s="29"/>
      <c r="G25" s="29"/>
      <c r="H25" s="3" t="s">
        <v>25</v>
      </c>
    </row>
    <row r="26" spans="1:8" x14ac:dyDescent="0.25">
      <c r="A26" s="22">
        <f>code</f>
        <v>5309</v>
      </c>
      <c r="B26" s="24" t="s">
        <v>399</v>
      </c>
      <c r="C26" s="1">
        <f>IF(H26="","",H26)</f>
        <v>1962</v>
      </c>
      <c r="E26" s="29" t="s">
        <v>342</v>
      </c>
      <c r="F26" s="29"/>
      <c r="G26" s="29"/>
      <c r="H26" s="4">
        <v>1962</v>
      </c>
    </row>
    <row r="27" spans="1:8" x14ac:dyDescent="0.25">
      <c r="A27" s="22">
        <f>code</f>
        <v>5309</v>
      </c>
      <c r="B27" s="24" t="s">
        <v>400</v>
      </c>
      <c r="C27" s="1" t="str">
        <f>IF(H27="","",H27)</f>
        <v>-</v>
      </c>
      <c r="E27" s="29" t="s">
        <v>343</v>
      </c>
      <c r="F27" s="29"/>
      <c r="G27" s="29"/>
      <c r="H27" s="4" t="s">
        <v>570</v>
      </c>
    </row>
    <row r="28" spans="1:8" x14ac:dyDescent="0.25">
      <c r="A28" s="22">
        <f>code</f>
        <v>5309</v>
      </c>
      <c r="B28" s="24" t="s">
        <v>401</v>
      </c>
      <c r="C28" s="1" t="str">
        <f>IF(H28="","",H28)</f>
        <v>текущ</v>
      </c>
      <c r="E28" s="29" t="s">
        <v>510</v>
      </c>
      <c r="F28" s="29"/>
      <c r="G28" s="29"/>
      <c r="H28" s="5" t="s">
        <v>345</v>
      </c>
    </row>
    <row r="29" spans="1:8" x14ac:dyDescent="0.25">
      <c r="A29" s="22">
        <f>code</f>
        <v>5309</v>
      </c>
      <c r="B29" s="24" t="s">
        <v>508</v>
      </c>
      <c r="C29" s="1" t="str">
        <f>IF(H29="","",H29)</f>
        <v>-</v>
      </c>
      <c r="E29" s="44" t="s">
        <v>509</v>
      </c>
      <c r="F29" s="44"/>
      <c r="G29" s="44"/>
      <c r="H29" s="20" t="s">
        <v>570</v>
      </c>
    </row>
    <row r="30" spans="1:8" x14ac:dyDescent="0.25">
      <c r="B30" s="24" t="s">
        <v>393</v>
      </c>
      <c r="E30" s="46" t="s">
        <v>9</v>
      </c>
      <c r="F30" s="46"/>
      <c r="G30" s="46"/>
      <c r="H30" s="46"/>
    </row>
    <row r="31" spans="1:8" x14ac:dyDescent="0.25">
      <c r="A31" s="22">
        <f>code</f>
        <v>5309</v>
      </c>
      <c r="B31" s="24" t="s">
        <v>402</v>
      </c>
      <c r="C31" s="1">
        <f>IF(H31="","",H31)</f>
        <v>1491</v>
      </c>
      <c r="E31" s="44" t="s">
        <v>31</v>
      </c>
      <c r="F31" s="44"/>
      <c r="G31" s="44"/>
      <c r="H31" s="6">
        <v>1491</v>
      </c>
    </row>
    <row r="32" spans="1:8" x14ac:dyDescent="0.25">
      <c r="A32" s="22">
        <f>code</f>
        <v>5309</v>
      </c>
      <c r="B32" s="24" t="s">
        <v>403</v>
      </c>
      <c r="C32" s="1">
        <f>IF(H32="","",H32)</f>
        <v>1491</v>
      </c>
      <c r="E32" s="44" t="s">
        <v>30</v>
      </c>
      <c r="F32" s="44"/>
      <c r="G32" s="44"/>
      <c r="H32" s="7">
        <v>1491</v>
      </c>
    </row>
    <row r="33" spans="1:10" x14ac:dyDescent="0.25">
      <c r="B33" s="24" t="s">
        <v>393</v>
      </c>
      <c r="E33" s="46" t="s">
        <v>482</v>
      </c>
      <c r="F33" s="46"/>
      <c r="G33" s="46"/>
      <c r="H33" s="46"/>
    </row>
    <row r="34" spans="1:10" x14ac:dyDescent="0.25">
      <c r="B34" s="24" t="s">
        <v>393</v>
      </c>
      <c r="E34" s="30" t="s">
        <v>377</v>
      </c>
    </row>
    <row r="35" spans="1:10" x14ac:dyDescent="0.25">
      <c r="A35" s="22">
        <f>code</f>
        <v>5309</v>
      </c>
      <c r="B35" s="24" t="s">
        <v>404</v>
      </c>
      <c r="C35" s="1" t="str">
        <f>IF(H35="","",H35)</f>
        <v/>
      </c>
      <c r="E35" s="28" t="s">
        <v>378</v>
      </c>
      <c r="H35" s="8"/>
    </row>
    <row r="36" spans="1:10" x14ac:dyDescent="0.25">
      <c r="A36" s="22">
        <f>code</f>
        <v>5309</v>
      </c>
      <c r="B36" s="24" t="s">
        <v>405</v>
      </c>
      <c r="C36" s="1" t="str">
        <f>IF(H36="","",H36)</f>
        <v/>
      </c>
      <c r="E36" s="28" t="s">
        <v>379</v>
      </c>
      <c r="H36" s="9"/>
    </row>
    <row r="37" spans="1:10" x14ac:dyDescent="0.25">
      <c r="B37" s="24" t="s">
        <v>393</v>
      </c>
      <c r="E37" s="30" t="s">
        <v>380</v>
      </c>
    </row>
    <row r="38" spans="1:10" x14ac:dyDescent="0.25">
      <c r="A38" s="22">
        <f>code</f>
        <v>5309</v>
      </c>
      <c r="B38" s="24" t="s">
        <v>406</v>
      </c>
      <c r="C38" s="1" t="str">
        <f>IF(H38="","",H38)</f>
        <v/>
      </c>
      <c r="E38" s="28" t="s">
        <v>381</v>
      </c>
      <c r="H38" s="8"/>
    </row>
    <row r="39" spans="1:10" x14ac:dyDescent="0.25">
      <c r="B39" s="24" t="s">
        <v>393</v>
      </c>
      <c r="E39" s="30" t="s">
        <v>382</v>
      </c>
    </row>
    <row r="40" spans="1:10" x14ac:dyDescent="0.25">
      <c r="A40" s="22">
        <f>code</f>
        <v>5309</v>
      </c>
      <c r="B40" s="24" t="s">
        <v>407</v>
      </c>
      <c r="C40" s="1" t="str">
        <f>IF(H40="","",H40)</f>
        <v/>
      </c>
      <c r="E40" s="28" t="s">
        <v>511</v>
      </c>
      <c r="H40" s="8"/>
    </row>
    <row r="41" spans="1:10" x14ac:dyDescent="0.25">
      <c r="A41" s="22">
        <f>code</f>
        <v>5309</v>
      </c>
      <c r="B41" s="24" t="s">
        <v>408</v>
      </c>
      <c r="C41" s="1" t="str">
        <f>IF(H41="","",H41)</f>
        <v/>
      </c>
      <c r="E41" s="28" t="s">
        <v>512</v>
      </c>
      <c r="H41" s="9"/>
    </row>
    <row r="42" spans="1:10" x14ac:dyDescent="0.25">
      <c r="A42" s="22">
        <f>code</f>
        <v>5309</v>
      </c>
      <c r="B42" s="24" t="s">
        <v>480</v>
      </c>
      <c r="C42" s="1" t="str">
        <f>IF(H42="","",H42)</f>
        <v/>
      </c>
      <c r="E42" s="28" t="s">
        <v>383</v>
      </c>
      <c r="H42" s="9"/>
    </row>
    <row r="43" spans="1:10" x14ac:dyDescent="0.25">
      <c r="A43" s="22">
        <f>code</f>
        <v>5309</v>
      </c>
      <c r="B43" s="24" t="s">
        <v>481</v>
      </c>
      <c r="C43" s="1" t="str">
        <f>IF(H43="","",H43)</f>
        <v/>
      </c>
      <c r="E43" s="28" t="s">
        <v>384</v>
      </c>
      <c r="H43" s="9"/>
    </row>
    <row r="44" spans="1:10" x14ac:dyDescent="0.25">
      <c r="B44" s="24" t="s">
        <v>393</v>
      </c>
      <c r="E44" s="30" t="s">
        <v>385</v>
      </c>
    </row>
    <row r="45" spans="1:10" x14ac:dyDescent="0.25">
      <c r="A45" s="22">
        <f>code</f>
        <v>5309</v>
      </c>
      <c r="B45" s="24" t="s">
        <v>409</v>
      </c>
      <c r="C45" s="1">
        <f>IF(H45="","",H45)</f>
        <v>1700</v>
      </c>
      <c r="E45" s="10" t="s">
        <v>574</v>
      </c>
      <c r="F45" s="69" t="s">
        <v>386</v>
      </c>
      <c r="G45" s="69"/>
      <c r="H45" s="8">
        <v>1700</v>
      </c>
    </row>
    <row r="46" spans="1:10" x14ac:dyDescent="0.25">
      <c r="A46" s="22">
        <f>code</f>
        <v>5309</v>
      </c>
      <c r="B46" s="24" t="s">
        <v>410</v>
      </c>
      <c r="C46" s="1" t="str">
        <f>IF(H46="","",H46)</f>
        <v/>
      </c>
      <c r="E46" s="11"/>
      <c r="F46" s="45" t="s">
        <v>386</v>
      </c>
      <c r="G46" s="45"/>
      <c r="H46" s="9"/>
    </row>
    <row r="47" spans="1:10" x14ac:dyDescent="0.25">
      <c r="B47" s="24" t="s">
        <v>393</v>
      </c>
      <c r="E47" s="46" t="s">
        <v>13</v>
      </c>
      <c r="F47" s="46"/>
      <c r="G47" s="46"/>
      <c r="H47" s="46"/>
      <c r="I47" s="49"/>
      <c r="J47" s="49"/>
    </row>
    <row r="48" spans="1:10" x14ac:dyDescent="0.25">
      <c r="A48" s="22">
        <f t="shared" ref="A48:A130" si="0">code</f>
        <v>5309</v>
      </c>
      <c r="B48" s="24" t="s">
        <v>411</v>
      </c>
      <c r="C48" s="1" t="str">
        <f t="shared" ref="C48:C54" si="1">IF(H48="","",H48)</f>
        <v/>
      </c>
      <c r="E48" s="31" t="s">
        <v>17</v>
      </c>
      <c r="H48" s="12"/>
    </row>
    <row r="49" spans="1:9" x14ac:dyDescent="0.25">
      <c r="A49" s="22">
        <f t="shared" si="0"/>
        <v>5309</v>
      </c>
      <c r="B49" s="24" t="s">
        <v>412</v>
      </c>
      <c r="C49" s="1" t="str">
        <f t="shared" si="1"/>
        <v/>
      </c>
      <c r="E49" s="31" t="s">
        <v>18</v>
      </c>
      <c r="H49" s="5"/>
    </row>
    <row r="50" spans="1:9" x14ac:dyDescent="0.25">
      <c r="A50" s="22">
        <f t="shared" si="0"/>
        <v>5309</v>
      </c>
      <c r="B50" s="24" t="s">
        <v>413</v>
      </c>
      <c r="C50" s="1" t="str">
        <f t="shared" si="1"/>
        <v>да</v>
      </c>
      <c r="E50" s="31" t="s">
        <v>19</v>
      </c>
      <c r="H50" s="5" t="s">
        <v>346</v>
      </c>
    </row>
    <row r="51" spans="1:9" x14ac:dyDescent="0.25">
      <c r="A51" s="22">
        <f t="shared" si="0"/>
        <v>5309</v>
      </c>
      <c r="B51" s="24" t="s">
        <v>414</v>
      </c>
      <c r="C51" s="1" t="str">
        <f t="shared" si="1"/>
        <v/>
      </c>
      <c r="E51" s="31" t="s">
        <v>20</v>
      </c>
      <c r="H51" s="5"/>
    </row>
    <row r="52" spans="1:9" x14ac:dyDescent="0.25">
      <c r="A52" s="22">
        <f t="shared" si="0"/>
        <v>5309</v>
      </c>
      <c r="B52" s="24" t="s">
        <v>415</v>
      </c>
      <c r="C52" s="1" t="str">
        <f t="shared" si="1"/>
        <v>да</v>
      </c>
      <c r="E52" s="31" t="s">
        <v>21</v>
      </c>
      <c r="H52" s="5" t="s">
        <v>346</v>
      </c>
    </row>
    <row r="53" spans="1:9" x14ac:dyDescent="0.25">
      <c r="A53" s="22">
        <f t="shared" si="0"/>
        <v>5309</v>
      </c>
      <c r="B53" s="24" t="s">
        <v>416</v>
      </c>
      <c r="C53" s="1" t="str">
        <f t="shared" si="1"/>
        <v>реконструкция</v>
      </c>
      <c r="E53" s="46" t="s">
        <v>495</v>
      </c>
      <c r="F53" s="46"/>
      <c r="G53" s="46"/>
      <c r="H53" s="5" t="s">
        <v>356</v>
      </c>
    </row>
    <row r="54" spans="1:9" x14ac:dyDescent="0.25">
      <c r="A54" s="22">
        <f t="shared" si="0"/>
        <v>5309</v>
      </c>
      <c r="B54" s="24" t="s">
        <v>417</v>
      </c>
      <c r="C54" s="1" t="str">
        <f t="shared" si="1"/>
        <v/>
      </c>
      <c r="E54" s="46" t="s">
        <v>29</v>
      </c>
      <c r="F54" s="46"/>
      <c r="G54" s="46"/>
      <c r="H54" s="5"/>
    </row>
    <row r="55" spans="1:9" x14ac:dyDescent="0.25">
      <c r="A55" s="22">
        <f t="shared" si="0"/>
        <v>5309</v>
      </c>
      <c r="B55" s="24" t="s">
        <v>418</v>
      </c>
      <c r="E55" s="32" t="s">
        <v>387</v>
      </c>
      <c r="F55" s="32"/>
      <c r="G55" s="32"/>
      <c r="H55" s="32"/>
    </row>
    <row r="56" spans="1:9" ht="15.75" customHeight="1" x14ac:dyDescent="0.25">
      <c r="A56" s="22">
        <f t="shared" si="0"/>
        <v>5309</v>
      </c>
      <c r="B56" s="24" t="s">
        <v>419</v>
      </c>
      <c r="C56" s="1" t="str">
        <f>IF(E56="","",E56)</f>
        <v/>
      </c>
      <c r="E56" s="63"/>
      <c r="F56" s="63"/>
      <c r="G56" s="63"/>
      <c r="H56" s="63"/>
    </row>
    <row r="57" spans="1:9" x14ac:dyDescent="0.25">
      <c r="A57" s="22">
        <f t="shared" si="0"/>
        <v>5309</v>
      </c>
      <c r="B57" s="24" t="s">
        <v>420</v>
      </c>
      <c r="C57" s="1">
        <f t="shared" ref="C57:C130" si="2">IF(H57="","",H57)</f>
        <v>2</v>
      </c>
      <c r="E57" s="46" t="s">
        <v>388</v>
      </c>
      <c r="F57" s="46"/>
      <c r="G57" s="46"/>
      <c r="H57" s="13">
        <v>2</v>
      </c>
    </row>
    <row r="58" spans="1:9" x14ac:dyDescent="0.25">
      <c r="A58" s="22">
        <f t="shared" si="0"/>
        <v>5309</v>
      </c>
      <c r="B58" s="24" t="s">
        <v>421</v>
      </c>
      <c r="C58" s="1" t="str">
        <f t="shared" si="2"/>
        <v/>
      </c>
      <c r="E58" s="58" t="s">
        <v>16</v>
      </c>
      <c r="F58" s="58"/>
      <c r="G58" s="58"/>
      <c r="H58" s="14"/>
    </row>
    <row r="59" spans="1:9" ht="48.75" customHeight="1" x14ac:dyDescent="0.25">
      <c r="A59" s="22">
        <f t="shared" si="0"/>
        <v>5309</v>
      </c>
      <c r="B59" s="24" t="s">
        <v>422</v>
      </c>
      <c r="C59" s="1">
        <f t="shared" si="2"/>
        <v>2024</v>
      </c>
      <c r="E59" s="58" t="s">
        <v>14</v>
      </c>
      <c r="F59" s="58"/>
      <c r="G59" s="58"/>
      <c r="H59" s="14">
        <v>2024</v>
      </c>
    </row>
    <row r="60" spans="1:9" x14ac:dyDescent="0.25">
      <c r="A60" s="22">
        <f t="shared" si="0"/>
        <v>5309</v>
      </c>
      <c r="B60" s="24" t="s">
        <v>423</v>
      </c>
      <c r="C60" s="1">
        <f t="shared" si="2"/>
        <v>2026</v>
      </c>
      <c r="E60" s="58" t="s">
        <v>15</v>
      </c>
      <c r="F60" s="58"/>
      <c r="G60" s="58"/>
      <c r="H60" s="14">
        <v>2026</v>
      </c>
    </row>
    <row r="61" spans="1:9" x14ac:dyDescent="0.25">
      <c r="A61" s="22">
        <f t="shared" si="0"/>
        <v>5309</v>
      </c>
      <c r="B61" s="24" t="s">
        <v>451</v>
      </c>
      <c r="C61" s="1">
        <f t="shared" si="2"/>
        <v>2</v>
      </c>
      <c r="E61" s="58" t="s">
        <v>496</v>
      </c>
      <c r="F61" s="58"/>
      <c r="G61" s="58"/>
      <c r="H61" s="14">
        <v>2</v>
      </c>
    </row>
    <row r="62" spans="1:9" x14ac:dyDescent="0.25">
      <c r="B62" s="24"/>
      <c r="E62" s="46" t="s">
        <v>483</v>
      </c>
      <c r="F62" s="46"/>
      <c r="G62" s="46"/>
      <c r="H62" s="46"/>
    </row>
    <row r="63" spans="1:9" x14ac:dyDescent="0.25">
      <c r="A63" s="22">
        <f t="shared" si="0"/>
        <v>5309</v>
      </c>
      <c r="B63" s="24" t="s">
        <v>484</v>
      </c>
      <c r="C63" s="1">
        <f t="shared" ref="C63:C69" si="3">IF(H63="","",H63)</f>
        <v>3819642.08</v>
      </c>
      <c r="E63" s="32" t="s">
        <v>569</v>
      </c>
      <c r="F63" s="33"/>
      <c r="G63" s="33"/>
      <c r="H63" s="34">
        <f>SUM(H64:H69)</f>
        <v>3819642.08</v>
      </c>
      <c r="I63" s="35"/>
    </row>
    <row r="64" spans="1:9" x14ac:dyDescent="0.25">
      <c r="A64" s="22">
        <f t="shared" si="0"/>
        <v>5309</v>
      </c>
      <c r="B64" s="24" t="s">
        <v>485</v>
      </c>
      <c r="C64" s="1" t="str">
        <f t="shared" si="3"/>
        <v/>
      </c>
      <c r="E64" s="29" t="s">
        <v>41</v>
      </c>
      <c r="F64" s="33"/>
      <c r="G64" s="36" t="str">
        <f t="shared" ref="G64:G69" si="4">IF(H64=0,"",H64/$H$63)</f>
        <v/>
      </c>
      <c r="H64" s="15"/>
    </row>
    <row r="65" spans="1:8" x14ac:dyDescent="0.25">
      <c r="A65" s="22">
        <f t="shared" si="0"/>
        <v>5309</v>
      </c>
      <c r="B65" s="24" t="s">
        <v>486</v>
      </c>
      <c r="C65" s="1">
        <f t="shared" si="3"/>
        <v>3819642.08</v>
      </c>
      <c r="E65" s="29" t="s">
        <v>42</v>
      </c>
      <c r="F65" s="33"/>
      <c r="G65" s="36">
        <f t="shared" si="4"/>
        <v>1</v>
      </c>
      <c r="H65" s="16">
        <v>3819642.08</v>
      </c>
    </row>
    <row r="66" spans="1:8" x14ac:dyDescent="0.25">
      <c r="A66" s="22">
        <f t="shared" si="0"/>
        <v>5309</v>
      </c>
      <c r="B66" s="24" t="s">
        <v>487</v>
      </c>
      <c r="C66" s="1" t="str">
        <f t="shared" si="3"/>
        <v/>
      </c>
      <c r="E66" s="29" t="s">
        <v>43</v>
      </c>
      <c r="F66" s="33"/>
      <c r="G66" s="36" t="str">
        <f t="shared" si="4"/>
        <v/>
      </c>
      <c r="H66" s="16"/>
    </row>
    <row r="67" spans="1:8" x14ac:dyDescent="0.25">
      <c r="A67" s="22">
        <f t="shared" si="0"/>
        <v>5309</v>
      </c>
      <c r="B67" s="24" t="s">
        <v>488</v>
      </c>
      <c r="C67" s="1" t="str">
        <f t="shared" si="3"/>
        <v/>
      </c>
      <c r="E67" s="29" t="s">
        <v>44</v>
      </c>
      <c r="F67" s="33"/>
      <c r="G67" s="36" t="str">
        <f t="shared" si="4"/>
        <v/>
      </c>
      <c r="H67" s="16"/>
    </row>
    <row r="68" spans="1:8" x14ac:dyDescent="0.25">
      <c r="A68" s="22">
        <f t="shared" si="0"/>
        <v>5309</v>
      </c>
      <c r="B68" s="24" t="s">
        <v>489</v>
      </c>
      <c r="C68" s="1" t="str">
        <f t="shared" si="3"/>
        <v/>
      </c>
      <c r="E68" s="29" t="s">
        <v>45</v>
      </c>
      <c r="F68" s="33"/>
      <c r="G68" s="36" t="str">
        <f t="shared" si="4"/>
        <v/>
      </c>
      <c r="H68" s="16"/>
    </row>
    <row r="69" spans="1:8" x14ac:dyDescent="0.25">
      <c r="A69" s="22">
        <f t="shared" si="0"/>
        <v>5309</v>
      </c>
      <c r="B69" s="24" t="s">
        <v>490</v>
      </c>
      <c r="C69" s="1">
        <f t="shared" si="3"/>
        <v>0</v>
      </c>
      <c r="E69" s="29" t="s">
        <v>46</v>
      </c>
      <c r="F69" s="33"/>
      <c r="G69" s="36" t="str">
        <f t="shared" si="4"/>
        <v/>
      </c>
      <c r="H69" s="34">
        <f>H79</f>
        <v>0</v>
      </c>
    </row>
    <row r="70" spans="1:8" x14ac:dyDescent="0.25">
      <c r="B70" s="24"/>
      <c r="E70" s="46" t="s">
        <v>497</v>
      </c>
      <c r="F70" s="46"/>
      <c r="G70" s="46"/>
      <c r="H70" s="46"/>
    </row>
    <row r="71" spans="1:8" x14ac:dyDescent="0.25">
      <c r="B71" s="24"/>
      <c r="E71" s="32" t="s">
        <v>519</v>
      </c>
      <c r="F71" s="32"/>
      <c r="G71" s="32"/>
      <c r="H71" s="32"/>
    </row>
    <row r="72" spans="1:8" x14ac:dyDescent="0.25">
      <c r="A72" s="22">
        <f t="shared" si="0"/>
        <v>5309</v>
      </c>
      <c r="B72" s="24" t="s">
        <v>493</v>
      </c>
      <c r="C72" s="1" t="str">
        <f t="shared" si="2"/>
        <v/>
      </c>
      <c r="E72" s="44" t="s">
        <v>454</v>
      </c>
      <c r="F72" s="44"/>
      <c r="G72" s="44"/>
      <c r="H72" s="41"/>
    </row>
    <row r="73" spans="1:8" ht="27.75" customHeight="1" x14ac:dyDescent="0.25">
      <c r="A73" s="22">
        <f t="shared" si="0"/>
        <v>5309</v>
      </c>
      <c r="B73" s="24">
        <v>31112</v>
      </c>
      <c r="C73" s="1" t="str">
        <f t="shared" si="2"/>
        <v/>
      </c>
      <c r="E73" s="44" t="s">
        <v>567</v>
      </c>
      <c r="F73" s="44"/>
      <c r="G73" s="44"/>
      <c r="H73" s="42"/>
    </row>
    <row r="74" spans="1:8" x14ac:dyDescent="0.25">
      <c r="A74" s="22">
        <f t="shared" si="0"/>
        <v>5309</v>
      </c>
      <c r="B74" s="24">
        <v>31113</v>
      </c>
      <c r="C74" s="1" t="str">
        <f t="shared" si="2"/>
        <v/>
      </c>
      <c r="E74" s="44" t="s">
        <v>565</v>
      </c>
      <c r="F74" s="44"/>
      <c r="G74" s="44"/>
      <c r="H74" s="42"/>
    </row>
    <row r="75" spans="1:8" x14ac:dyDescent="0.25">
      <c r="A75" s="22">
        <f t="shared" si="0"/>
        <v>5309</v>
      </c>
      <c r="B75" s="24" t="s">
        <v>535</v>
      </c>
      <c r="C75" s="1" t="str">
        <f t="shared" si="2"/>
        <v/>
      </c>
      <c r="E75" s="44" t="s">
        <v>559</v>
      </c>
      <c r="F75" s="44"/>
      <c r="G75" s="44"/>
      <c r="H75" s="42"/>
    </row>
    <row r="76" spans="1:8" x14ac:dyDescent="0.25">
      <c r="A76" s="22">
        <f t="shared" si="0"/>
        <v>5309</v>
      </c>
      <c r="B76" s="24" t="s">
        <v>536</v>
      </c>
      <c r="C76" s="1" t="str">
        <f t="shared" ref="C76:C78" si="5">IF(H76="","",H76)</f>
        <v/>
      </c>
      <c r="E76" s="44" t="s">
        <v>560</v>
      </c>
      <c r="F76" s="44"/>
      <c r="G76" s="44"/>
      <c r="H76" s="42"/>
    </row>
    <row r="77" spans="1:8" x14ac:dyDescent="0.25">
      <c r="A77" s="22">
        <f t="shared" si="0"/>
        <v>5309</v>
      </c>
      <c r="B77" s="24" t="s">
        <v>537</v>
      </c>
      <c r="C77" s="1" t="str">
        <f t="shared" si="5"/>
        <v/>
      </c>
      <c r="E77" s="44" t="s">
        <v>561</v>
      </c>
      <c r="F77" s="44"/>
      <c r="G77" s="44"/>
      <c r="H77" s="42"/>
    </row>
    <row r="78" spans="1:8" x14ac:dyDescent="0.25">
      <c r="A78" s="22">
        <f t="shared" si="0"/>
        <v>5309</v>
      </c>
      <c r="B78" s="24" t="s">
        <v>538</v>
      </c>
      <c r="C78" s="1" t="str">
        <f t="shared" si="5"/>
        <v/>
      </c>
      <c r="E78" s="44" t="s">
        <v>562</v>
      </c>
      <c r="F78" s="44"/>
      <c r="G78" s="44"/>
      <c r="H78" s="42"/>
    </row>
    <row r="79" spans="1:8" x14ac:dyDescent="0.25">
      <c r="A79" s="22">
        <f t="shared" si="0"/>
        <v>5309</v>
      </c>
      <c r="B79" s="24">
        <v>31115</v>
      </c>
      <c r="C79" s="1">
        <f t="shared" si="2"/>
        <v>0</v>
      </c>
      <c r="E79" s="46" t="s">
        <v>520</v>
      </c>
      <c r="F79" s="46"/>
      <c r="G79" s="46"/>
      <c r="H79" s="34">
        <f>SUM(H72:H78)</f>
        <v>0</v>
      </c>
    </row>
    <row r="80" spans="1:8" x14ac:dyDescent="0.25">
      <c r="B80" s="24"/>
      <c r="E80" s="32" t="s">
        <v>521</v>
      </c>
      <c r="F80" s="32"/>
      <c r="G80" s="32"/>
      <c r="H80" s="32"/>
    </row>
    <row r="81" spans="1:8" x14ac:dyDescent="0.25">
      <c r="A81" s="22">
        <f t="shared" si="0"/>
        <v>5309</v>
      </c>
      <c r="B81" s="24">
        <v>31121</v>
      </c>
      <c r="C81" s="1" t="str">
        <f t="shared" si="2"/>
        <v/>
      </c>
      <c r="E81" s="44" t="s">
        <v>563</v>
      </c>
      <c r="F81" s="44"/>
      <c r="G81" s="44"/>
      <c r="H81" s="41"/>
    </row>
    <row r="82" spans="1:8" x14ac:dyDescent="0.25">
      <c r="A82" s="22">
        <f t="shared" si="0"/>
        <v>5309</v>
      </c>
      <c r="B82" s="24">
        <v>31122</v>
      </c>
      <c r="C82" s="1" t="str">
        <f t="shared" si="2"/>
        <v/>
      </c>
      <c r="E82" s="44" t="s">
        <v>454</v>
      </c>
      <c r="F82" s="44"/>
      <c r="G82" s="44"/>
      <c r="H82" s="42"/>
    </row>
    <row r="83" spans="1:8" ht="30.75" customHeight="1" x14ac:dyDescent="0.25">
      <c r="A83" s="22">
        <f t="shared" si="0"/>
        <v>5309</v>
      </c>
      <c r="B83" s="24">
        <v>31123</v>
      </c>
      <c r="C83" s="1">
        <f t="shared" si="2"/>
        <v>1222000</v>
      </c>
      <c r="E83" s="44" t="s">
        <v>566</v>
      </c>
      <c r="F83" s="44"/>
      <c r="G83" s="44"/>
      <c r="H83" s="42">
        <v>1222000</v>
      </c>
    </row>
    <row r="84" spans="1:8" x14ac:dyDescent="0.25">
      <c r="A84" s="22">
        <f t="shared" si="0"/>
        <v>5309</v>
      </c>
      <c r="B84" s="24">
        <v>31124</v>
      </c>
      <c r="C84" s="1" t="str">
        <f t="shared" si="2"/>
        <v/>
      </c>
      <c r="E84" s="44" t="s">
        <v>564</v>
      </c>
      <c r="F84" s="44"/>
      <c r="G84" s="44"/>
      <c r="H84" s="42"/>
    </row>
    <row r="85" spans="1:8" ht="15.75" customHeight="1" x14ac:dyDescent="0.25">
      <c r="A85" s="22">
        <f t="shared" si="0"/>
        <v>5309</v>
      </c>
      <c r="B85" s="24" t="s">
        <v>539</v>
      </c>
      <c r="C85" s="1" t="str">
        <f t="shared" ref="C85:C88" si="6">IF(H85="","",H85)</f>
        <v/>
      </c>
      <c r="E85" s="44" t="s">
        <v>559</v>
      </c>
      <c r="F85" s="44"/>
      <c r="G85" s="44"/>
      <c r="H85" s="42"/>
    </row>
    <row r="86" spans="1:8" ht="15.75" customHeight="1" x14ac:dyDescent="0.25">
      <c r="A86" s="22">
        <f t="shared" si="0"/>
        <v>5309</v>
      </c>
      <c r="B86" s="24" t="s">
        <v>540</v>
      </c>
      <c r="C86" s="1" t="str">
        <f t="shared" si="6"/>
        <v/>
      </c>
      <c r="E86" s="44" t="s">
        <v>560</v>
      </c>
      <c r="F86" s="44"/>
      <c r="G86" s="44"/>
      <c r="H86" s="42"/>
    </row>
    <row r="87" spans="1:8" ht="15.75" customHeight="1" x14ac:dyDescent="0.25">
      <c r="A87" s="22">
        <f t="shared" si="0"/>
        <v>5309</v>
      </c>
      <c r="B87" s="24" t="s">
        <v>541</v>
      </c>
      <c r="C87" s="1" t="str">
        <f t="shared" si="6"/>
        <v/>
      </c>
      <c r="E87" s="44" t="s">
        <v>561</v>
      </c>
      <c r="F87" s="44"/>
      <c r="G87" s="44"/>
      <c r="H87" s="42"/>
    </row>
    <row r="88" spans="1:8" ht="15.75" customHeight="1" x14ac:dyDescent="0.25">
      <c r="A88" s="22">
        <f t="shared" si="0"/>
        <v>5309</v>
      </c>
      <c r="B88" s="24" t="s">
        <v>542</v>
      </c>
      <c r="C88" s="1" t="str">
        <f t="shared" si="6"/>
        <v/>
      </c>
      <c r="E88" s="44" t="s">
        <v>562</v>
      </c>
      <c r="F88" s="44"/>
      <c r="G88" s="44"/>
      <c r="H88" s="42"/>
    </row>
    <row r="89" spans="1:8" x14ac:dyDescent="0.25">
      <c r="A89" s="22">
        <f t="shared" si="0"/>
        <v>5309</v>
      </c>
      <c r="B89" s="24">
        <v>31126</v>
      </c>
      <c r="C89" s="1">
        <f t="shared" si="2"/>
        <v>1222000</v>
      </c>
      <c r="E89" s="46" t="s">
        <v>491</v>
      </c>
      <c r="F89" s="46"/>
      <c r="G89" s="46"/>
      <c r="H89" s="34">
        <f>SUM(H81:H88)</f>
        <v>1222000</v>
      </c>
    </row>
    <row r="90" spans="1:8" x14ac:dyDescent="0.25">
      <c r="B90" s="24"/>
      <c r="E90" s="32" t="s">
        <v>522</v>
      </c>
      <c r="F90" s="32"/>
      <c r="G90" s="32"/>
      <c r="H90" s="32"/>
    </row>
    <row r="91" spans="1:8" ht="15.75" customHeight="1" x14ac:dyDescent="0.25">
      <c r="A91" s="22">
        <f t="shared" si="0"/>
        <v>5309</v>
      </c>
      <c r="B91" s="24">
        <v>31131</v>
      </c>
      <c r="C91" s="1" t="str">
        <f t="shared" si="2"/>
        <v/>
      </c>
      <c r="E91" s="44" t="s">
        <v>563</v>
      </c>
      <c r="F91" s="44"/>
      <c r="G91" s="44"/>
      <c r="H91" s="41"/>
    </row>
    <row r="92" spans="1:8" x14ac:dyDescent="0.25">
      <c r="A92" s="22">
        <f t="shared" si="0"/>
        <v>5309</v>
      </c>
      <c r="B92" s="24">
        <v>31132</v>
      </c>
      <c r="C92" s="1" t="str">
        <f t="shared" si="2"/>
        <v/>
      </c>
      <c r="E92" s="44" t="s">
        <v>454</v>
      </c>
      <c r="F92" s="44"/>
      <c r="G92" s="44"/>
      <c r="H92" s="42"/>
    </row>
    <row r="93" spans="1:8" ht="30" customHeight="1" x14ac:dyDescent="0.25">
      <c r="A93" s="22">
        <f t="shared" si="0"/>
        <v>5309</v>
      </c>
      <c r="B93" s="24">
        <v>31133</v>
      </c>
      <c r="C93" s="1">
        <f t="shared" si="2"/>
        <v>1222000</v>
      </c>
      <c r="E93" s="44" t="s">
        <v>566</v>
      </c>
      <c r="F93" s="44"/>
      <c r="G93" s="44"/>
      <c r="H93" s="42">
        <v>1222000</v>
      </c>
    </row>
    <row r="94" spans="1:8" x14ac:dyDescent="0.25">
      <c r="A94" s="22">
        <f t="shared" si="0"/>
        <v>5309</v>
      </c>
      <c r="B94" s="24">
        <v>31134</v>
      </c>
      <c r="C94" s="1" t="str">
        <f t="shared" si="2"/>
        <v/>
      </c>
      <c r="E94" s="44" t="s">
        <v>455</v>
      </c>
      <c r="F94" s="44"/>
      <c r="G94" s="44"/>
      <c r="H94" s="42"/>
    </row>
    <row r="95" spans="1:8" ht="15.75" customHeight="1" x14ac:dyDescent="0.25">
      <c r="A95" s="22">
        <f t="shared" si="0"/>
        <v>5309</v>
      </c>
      <c r="B95" s="24" t="s">
        <v>543</v>
      </c>
      <c r="C95" s="1" t="str">
        <f t="shared" ref="C95:C98" si="7">IF(H95="","",H95)</f>
        <v/>
      </c>
      <c r="E95" s="44" t="s">
        <v>559</v>
      </c>
      <c r="F95" s="44"/>
      <c r="G95" s="44"/>
      <c r="H95" s="42"/>
    </row>
    <row r="96" spans="1:8" ht="15.75" customHeight="1" x14ac:dyDescent="0.25">
      <c r="A96" s="22">
        <f t="shared" si="0"/>
        <v>5309</v>
      </c>
      <c r="B96" s="24" t="s">
        <v>544</v>
      </c>
      <c r="C96" s="1" t="str">
        <f t="shared" si="7"/>
        <v/>
      </c>
      <c r="E96" s="44" t="s">
        <v>560</v>
      </c>
      <c r="F96" s="44"/>
      <c r="G96" s="44"/>
      <c r="H96" s="42"/>
    </row>
    <row r="97" spans="1:8" ht="15.75" customHeight="1" x14ac:dyDescent="0.25">
      <c r="A97" s="22">
        <f t="shared" si="0"/>
        <v>5309</v>
      </c>
      <c r="B97" s="24" t="s">
        <v>545</v>
      </c>
      <c r="C97" s="1" t="str">
        <f t="shared" si="7"/>
        <v/>
      </c>
      <c r="E97" s="44" t="s">
        <v>561</v>
      </c>
      <c r="F97" s="44"/>
      <c r="G97" s="44"/>
      <c r="H97" s="42"/>
    </row>
    <row r="98" spans="1:8" ht="15.75" customHeight="1" x14ac:dyDescent="0.25">
      <c r="A98" s="22">
        <f t="shared" si="0"/>
        <v>5309</v>
      </c>
      <c r="B98" s="24" t="s">
        <v>546</v>
      </c>
      <c r="C98" s="1" t="str">
        <f t="shared" si="7"/>
        <v/>
      </c>
      <c r="E98" s="44" t="s">
        <v>562</v>
      </c>
      <c r="F98" s="44"/>
      <c r="G98" s="44"/>
      <c r="H98" s="42"/>
    </row>
    <row r="99" spans="1:8" x14ac:dyDescent="0.25">
      <c r="A99" s="22">
        <f t="shared" si="0"/>
        <v>5309</v>
      </c>
      <c r="B99" s="24">
        <v>31136</v>
      </c>
      <c r="C99" s="1">
        <f t="shared" si="2"/>
        <v>1222000</v>
      </c>
      <c r="E99" s="46" t="s">
        <v>492</v>
      </c>
      <c r="F99" s="46"/>
      <c r="G99" s="46"/>
      <c r="H99" s="34">
        <f>SUM(H91:H98)</f>
        <v>1222000</v>
      </c>
    </row>
    <row r="100" spans="1:8" x14ac:dyDescent="0.25">
      <c r="B100" s="24"/>
      <c r="E100" s="32" t="s">
        <v>523</v>
      </c>
      <c r="F100" s="32"/>
      <c r="G100" s="32"/>
      <c r="H100" s="32"/>
    </row>
    <row r="101" spans="1:8" ht="15.75" customHeight="1" x14ac:dyDescent="0.25">
      <c r="A101" s="22">
        <f t="shared" si="0"/>
        <v>5309</v>
      </c>
      <c r="B101" s="24">
        <v>31141</v>
      </c>
      <c r="C101" s="1">
        <f t="shared" si="2"/>
        <v>150642</v>
      </c>
      <c r="E101" s="44" t="s">
        <v>563</v>
      </c>
      <c r="F101" s="44"/>
      <c r="G101" s="44"/>
      <c r="H101" s="41">
        <v>150642</v>
      </c>
    </row>
    <row r="102" spans="1:8" x14ac:dyDescent="0.25">
      <c r="A102" s="22">
        <f t="shared" si="0"/>
        <v>5309</v>
      </c>
      <c r="B102" s="24">
        <v>31142</v>
      </c>
      <c r="C102" s="1" t="str">
        <f t="shared" si="2"/>
        <v/>
      </c>
      <c r="E102" s="44" t="s">
        <v>454</v>
      </c>
      <c r="F102" s="44"/>
      <c r="G102" s="44"/>
      <c r="H102" s="42"/>
    </row>
    <row r="103" spans="1:8" ht="27.75" customHeight="1" x14ac:dyDescent="0.25">
      <c r="A103" s="22">
        <f t="shared" si="0"/>
        <v>5309</v>
      </c>
      <c r="B103" s="24">
        <v>31143</v>
      </c>
      <c r="C103" s="1">
        <f t="shared" si="2"/>
        <v>1222000</v>
      </c>
      <c r="E103" s="44" t="s">
        <v>566</v>
      </c>
      <c r="F103" s="44"/>
      <c r="G103" s="44"/>
      <c r="H103" s="42">
        <v>1222000</v>
      </c>
    </row>
    <row r="104" spans="1:8" x14ac:dyDescent="0.25">
      <c r="A104" s="22">
        <f t="shared" si="0"/>
        <v>5309</v>
      </c>
      <c r="B104" s="24">
        <v>31144</v>
      </c>
      <c r="C104" s="1" t="str">
        <f t="shared" si="2"/>
        <v/>
      </c>
      <c r="E104" s="44" t="s">
        <v>455</v>
      </c>
      <c r="F104" s="44"/>
      <c r="G104" s="44"/>
      <c r="H104" s="42"/>
    </row>
    <row r="105" spans="1:8" ht="15.75" customHeight="1" x14ac:dyDescent="0.25">
      <c r="A105" s="22">
        <f t="shared" si="0"/>
        <v>5309</v>
      </c>
      <c r="B105" s="24" t="s">
        <v>547</v>
      </c>
      <c r="C105" s="1" t="str">
        <f t="shared" ref="C105:C108" si="8">IF(H105="","",H105)</f>
        <v/>
      </c>
      <c r="E105" s="44" t="s">
        <v>559</v>
      </c>
      <c r="F105" s="44"/>
      <c r="G105" s="44"/>
      <c r="H105" s="42"/>
    </row>
    <row r="106" spans="1:8" ht="15.75" customHeight="1" x14ac:dyDescent="0.25">
      <c r="A106" s="22">
        <f t="shared" si="0"/>
        <v>5309</v>
      </c>
      <c r="B106" s="24" t="s">
        <v>548</v>
      </c>
      <c r="C106" s="1" t="str">
        <f t="shared" si="8"/>
        <v/>
      </c>
      <c r="E106" s="44" t="s">
        <v>560</v>
      </c>
      <c r="F106" s="44"/>
      <c r="G106" s="44"/>
      <c r="H106" s="42"/>
    </row>
    <row r="107" spans="1:8" ht="15.75" customHeight="1" x14ac:dyDescent="0.25">
      <c r="A107" s="22">
        <f t="shared" si="0"/>
        <v>5309</v>
      </c>
      <c r="B107" s="24" t="s">
        <v>549</v>
      </c>
      <c r="C107" s="1" t="str">
        <f t="shared" si="8"/>
        <v/>
      </c>
      <c r="E107" s="44" t="s">
        <v>561</v>
      </c>
      <c r="F107" s="44"/>
      <c r="G107" s="44"/>
      <c r="H107" s="42"/>
    </row>
    <row r="108" spans="1:8" ht="15.75" customHeight="1" x14ac:dyDescent="0.25">
      <c r="A108" s="22">
        <f t="shared" si="0"/>
        <v>5309</v>
      </c>
      <c r="B108" s="24" t="s">
        <v>550</v>
      </c>
      <c r="C108" s="1" t="str">
        <f t="shared" si="8"/>
        <v/>
      </c>
      <c r="E108" s="44" t="s">
        <v>562</v>
      </c>
      <c r="F108" s="44"/>
      <c r="G108" s="44"/>
      <c r="H108" s="42"/>
    </row>
    <row r="109" spans="1:8" x14ac:dyDescent="0.25">
      <c r="A109" s="22">
        <f t="shared" si="0"/>
        <v>5309</v>
      </c>
      <c r="B109" s="24">
        <v>31146</v>
      </c>
      <c r="C109" s="1">
        <f t="shared" si="2"/>
        <v>1372642</v>
      </c>
      <c r="E109" s="46" t="s">
        <v>524</v>
      </c>
      <c r="F109" s="46"/>
      <c r="G109" s="46"/>
      <c r="H109" s="34">
        <f>SUM(H101:H108)</f>
        <v>1372642</v>
      </c>
    </row>
    <row r="110" spans="1:8" x14ac:dyDescent="0.25">
      <c r="B110" s="24"/>
      <c r="E110" s="32" t="s">
        <v>525</v>
      </c>
      <c r="F110" s="32"/>
      <c r="G110" s="32"/>
      <c r="H110" s="32"/>
    </row>
    <row r="111" spans="1:8" ht="15.75" customHeight="1" x14ac:dyDescent="0.25">
      <c r="A111" s="22">
        <f t="shared" si="0"/>
        <v>5309</v>
      </c>
      <c r="B111" s="24">
        <v>31151</v>
      </c>
      <c r="C111" s="1" t="str">
        <f t="shared" si="2"/>
        <v/>
      </c>
      <c r="E111" s="44" t="s">
        <v>563</v>
      </c>
      <c r="F111" s="44"/>
      <c r="G111" s="44"/>
      <c r="H111" s="41"/>
    </row>
    <row r="112" spans="1:8" x14ac:dyDescent="0.25">
      <c r="A112" s="22">
        <f t="shared" si="0"/>
        <v>5309</v>
      </c>
      <c r="B112" s="24">
        <v>31152</v>
      </c>
      <c r="C112" s="1" t="str">
        <f t="shared" si="2"/>
        <v/>
      </c>
      <c r="E112" s="44" t="s">
        <v>454</v>
      </c>
      <c r="F112" s="44"/>
      <c r="G112" s="44"/>
      <c r="H112" s="42"/>
    </row>
    <row r="113" spans="1:8" ht="30.75" customHeight="1" x14ac:dyDescent="0.25">
      <c r="A113" s="22">
        <f t="shared" si="0"/>
        <v>5309</v>
      </c>
      <c r="B113" s="24">
        <v>31153</v>
      </c>
      <c r="C113" s="1" t="str">
        <f t="shared" si="2"/>
        <v/>
      </c>
      <c r="E113" s="44" t="s">
        <v>566</v>
      </c>
      <c r="F113" s="44"/>
      <c r="G113" s="44"/>
      <c r="H113" s="42"/>
    </row>
    <row r="114" spans="1:8" x14ac:dyDescent="0.25">
      <c r="A114" s="22">
        <f t="shared" si="0"/>
        <v>5309</v>
      </c>
      <c r="B114" s="24">
        <v>31154</v>
      </c>
      <c r="C114" s="1" t="str">
        <f t="shared" si="2"/>
        <v/>
      </c>
      <c r="E114" s="44" t="s">
        <v>455</v>
      </c>
      <c r="F114" s="44"/>
      <c r="G114" s="44"/>
      <c r="H114" s="42"/>
    </row>
    <row r="115" spans="1:8" ht="15.75" customHeight="1" x14ac:dyDescent="0.25">
      <c r="A115" s="22">
        <f t="shared" si="0"/>
        <v>5309</v>
      </c>
      <c r="B115" s="24" t="s">
        <v>551</v>
      </c>
      <c r="C115" s="1" t="str">
        <f t="shared" ref="C115:C118" si="9">IF(H115="","",H115)</f>
        <v/>
      </c>
      <c r="E115" s="44" t="s">
        <v>559</v>
      </c>
      <c r="F115" s="44"/>
      <c r="G115" s="44"/>
      <c r="H115" s="42"/>
    </row>
    <row r="116" spans="1:8" ht="15.75" customHeight="1" x14ac:dyDescent="0.25">
      <c r="A116" s="22">
        <f t="shared" si="0"/>
        <v>5309</v>
      </c>
      <c r="B116" s="24" t="s">
        <v>552</v>
      </c>
      <c r="C116" s="1" t="str">
        <f t="shared" si="9"/>
        <v/>
      </c>
      <c r="E116" s="44" t="s">
        <v>560</v>
      </c>
      <c r="F116" s="44"/>
      <c r="G116" s="44"/>
      <c r="H116" s="42"/>
    </row>
    <row r="117" spans="1:8" ht="15.75" customHeight="1" x14ac:dyDescent="0.25">
      <c r="A117" s="22">
        <f t="shared" si="0"/>
        <v>5309</v>
      </c>
      <c r="B117" s="24" t="s">
        <v>553</v>
      </c>
      <c r="C117" s="1" t="str">
        <f t="shared" si="9"/>
        <v/>
      </c>
      <c r="E117" s="44" t="s">
        <v>561</v>
      </c>
      <c r="F117" s="44"/>
      <c r="G117" s="44"/>
      <c r="H117" s="42"/>
    </row>
    <row r="118" spans="1:8" ht="15.75" customHeight="1" x14ac:dyDescent="0.25">
      <c r="A118" s="22">
        <f t="shared" si="0"/>
        <v>5309</v>
      </c>
      <c r="B118" s="24" t="s">
        <v>554</v>
      </c>
      <c r="C118" s="1" t="str">
        <f t="shared" si="9"/>
        <v/>
      </c>
      <c r="E118" s="44" t="s">
        <v>562</v>
      </c>
      <c r="F118" s="44"/>
      <c r="G118" s="44"/>
      <c r="H118" s="42"/>
    </row>
    <row r="119" spans="1:8" x14ac:dyDescent="0.25">
      <c r="A119" s="22">
        <f t="shared" si="0"/>
        <v>5309</v>
      </c>
      <c r="B119" s="24">
        <v>31156</v>
      </c>
      <c r="C119" s="1">
        <f t="shared" si="2"/>
        <v>0</v>
      </c>
      <c r="E119" s="46" t="s">
        <v>526</v>
      </c>
      <c r="F119" s="46"/>
      <c r="G119" s="46"/>
      <c r="H119" s="34">
        <f>SUM(H111:H118)</f>
        <v>0</v>
      </c>
    </row>
    <row r="120" spans="1:8" x14ac:dyDescent="0.25">
      <c r="B120" s="24"/>
      <c r="E120" s="32" t="s">
        <v>527</v>
      </c>
      <c r="F120" s="32"/>
      <c r="G120" s="32"/>
      <c r="H120" s="32"/>
    </row>
    <row r="121" spans="1:8" ht="15.75" customHeight="1" x14ac:dyDescent="0.25">
      <c r="A121" s="22">
        <f t="shared" si="0"/>
        <v>5309</v>
      </c>
      <c r="B121" s="24">
        <v>31161</v>
      </c>
      <c r="C121" s="1" t="str">
        <f t="shared" si="2"/>
        <v/>
      </c>
      <c r="E121" s="44" t="s">
        <v>563</v>
      </c>
      <c r="F121" s="44"/>
      <c r="G121" s="44"/>
      <c r="H121" s="41"/>
    </row>
    <row r="122" spans="1:8" x14ac:dyDescent="0.25">
      <c r="A122" s="22">
        <f t="shared" si="0"/>
        <v>5309</v>
      </c>
      <c r="B122" s="24">
        <v>31162</v>
      </c>
      <c r="C122" s="1" t="str">
        <f t="shared" si="2"/>
        <v/>
      </c>
      <c r="E122" s="44" t="s">
        <v>454</v>
      </c>
      <c r="F122" s="44"/>
      <c r="G122" s="44"/>
      <c r="H122" s="42"/>
    </row>
    <row r="123" spans="1:8" ht="27.75" customHeight="1" x14ac:dyDescent="0.25">
      <c r="A123" s="22">
        <f t="shared" si="0"/>
        <v>5309</v>
      </c>
      <c r="B123" s="24">
        <v>31163</v>
      </c>
      <c r="C123" s="1" t="str">
        <f t="shared" si="2"/>
        <v/>
      </c>
      <c r="E123" s="44" t="s">
        <v>566</v>
      </c>
      <c r="F123" s="44"/>
      <c r="G123" s="44"/>
      <c r="H123" s="42"/>
    </row>
    <row r="124" spans="1:8" x14ac:dyDescent="0.25">
      <c r="A124" s="22">
        <f t="shared" si="0"/>
        <v>5309</v>
      </c>
      <c r="B124" s="24">
        <v>31164</v>
      </c>
      <c r="C124" s="1" t="str">
        <f t="shared" si="2"/>
        <v/>
      </c>
      <c r="E124" s="44" t="s">
        <v>455</v>
      </c>
      <c r="F124" s="44"/>
      <c r="G124" s="44"/>
      <c r="H124" s="42"/>
    </row>
    <row r="125" spans="1:8" ht="15.75" customHeight="1" x14ac:dyDescent="0.25">
      <c r="A125" s="22">
        <f t="shared" si="0"/>
        <v>5309</v>
      </c>
      <c r="B125" s="24" t="s">
        <v>555</v>
      </c>
      <c r="C125" s="1" t="str">
        <f t="shared" si="2"/>
        <v/>
      </c>
      <c r="E125" s="44" t="s">
        <v>559</v>
      </c>
      <c r="F125" s="44"/>
      <c r="G125" s="44"/>
      <c r="H125" s="42"/>
    </row>
    <row r="126" spans="1:8" ht="15.75" customHeight="1" x14ac:dyDescent="0.25">
      <c r="A126" s="22">
        <f t="shared" si="0"/>
        <v>5309</v>
      </c>
      <c r="B126" s="24" t="s">
        <v>556</v>
      </c>
      <c r="C126" s="1" t="str">
        <f t="shared" si="2"/>
        <v/>
      </c>
      <c r="E126" s="44" t="s">
        <v>560</v>
      </c>
      <c r="F126" s="44"/>
      <c r="G126" s="44"/>
      <c r="H126" s="42"/>
    </row>
    <row r="127" spans="1:8" ht="15.75" customHeight="1" x14ac:dyDescent="0.25">
      <c r="A127" s="22">
        <f t="shared" si="0"/>
        <v>5309</v>
      </c>
      <c r="B127" s="24" t="s">
        <v>557</v>
      </c>
      <c r="C127" s="1" t="str">
        <f t="shared" si="2"/>
        <v/>
      </c>
      <c r="E127" s="44" t="s">
        <v>561</v>
      </c>
      <c r="F127" s="44"/>
      <c r="G127" s="44"/>
      <c r="H127" s="42"/>
    </row>
    <row r="128" spans="1:8" ht="15.75" customHeight="1" x14ac:dyDescent="0.25">
      <c r="A128" s="22">
        <f t="shared" si="0"/>
        <v>5309</v>
      </c>
      <c r="B128" s="24" t="s">
        <v>558</v>
      </c>
      <c r="C128" s="1" t="str">
        <f t="shared" si="2"/>
        <v/>
      </c>
      <c r="E128" s="44" t="s">
        <v>562</v>
      </c>
      <c r="F128" s="44"/>
      <c r="G128" s="44"/>
      <c r="H128" s="42"/>
    </row>
    <row r="129" spans="1:8" x14ac:dyDescent="0.25">
      <c r="A129" s="22">
        <f t="shared" si="0"/>
        <v>5309</v>
      </c>
      <c r="B129" s="24">
        <v>31166</v>
      </c>
      <c r="C129" s="1">
        <f t="shared" si="2"/>
        <v>0</v>
      </c>
      <c r="E129" s="46" t="s">
        <v>528</v>
      </c>
      <c r="F129" s="46"/>
      <c r="G129" s="46"/>
      <c r="H129" s="34">
        <f>SUM(H121:H128)</f>
        <v>0</v>
      </c>
    </row>
    <row r="130" spans="1:8" ht="33.75" customHeight="1" x14ac:dyDescent="0.25">
      <c r="A130" s="22">
        <f t="shared" si="0"/>
        <v>5309</v>
      </c>
      <c r="B130" s="24" t="s">
        <v>456</v>
      </c>
      <c r="C130" s="1">
        <f t="shared" si="2"/>
        <v>150642</v>
      </c>
      <c r="E130" s="46" t="s">
        <v>533</v>
      </c>
      <c r="F130" s="46"/>
      <c r="G130" s="46"/>
      <c r="H130" s="37">
        <f>SUM(H81,H91,H101,H111,H121)</f>
        <v>150642</v>
      </c>
    </row>
    <row r="131" spans="1:8" x14ac:dyDescent="0.25">
      <c r="B131" s="24"/>
      <c r="E131" s="32" t="s">
        <v>500</v>
      </c>
      <c r="F131" s="32"/>
      <c r="G131" s="32"/>
      <c r="H131" s="37"/>
    </row>
    <row r="132" spans="1:8" x14ac:dyDescent="0.25">
      <c r="A132" s="22">
        <f t="shared" ref="A132:A154" si="10">code</f>
        <v>5309</v>
      </c>
      <c r="B132" s="24" t="s">
        <v>452</v>
      </c>
      <c r="C132" s="1" t="str">
        <f>IF(F132="","",F132)</f>
        <v/>
      </c>
      <c r="E132" s="46" t="s">
        <v>498</v>
      </c>
      <c r="F132" s="46"/>
      <c r="G132" s="46"/>
      <c r="H132" s="38"/>
    </row>
    <row r="133" spans="1:8" x14ac:dyDescent="0.25">
      <c r="A133" s="22">
        <f t="shared" si="10"/>
        <v>5309</v>
      </c>
      <c r="B133" s="24" t="s">
        <v>502</v>
      </c>
      <c r="C133" s="1" t="str">
        <f t="shared" ref="C133:C138" si="11">IF(H133="","",H133)</f>
        <v/>
      </c>
      <c r="E133" s="29" t="s">
        <v>532</v>
      </c>
      <c r="F133" s="32"/>
      <c r="G133" s="32"/>
      <c r="H133" s="41"/>
    </row>
    <row r="134" spans="1:8" x14ac:dyDescent="0.25">
      <c r="A134" s="22">
        <f t="shared" si="10"/>
        <v>5309</v>
      </c>
      <c r="B134" s="24" t="s">
        <v>503</v>
      </c>
      <c r="C134" s="1" t="str">
        <f t="shared" si="11"/>
        <v/>
      </c>
      <c r="E134" s="29" t="s">
        <v>459</v>
      </c>
      <c r="F134" s="32"/>
      <c r="G134" s="32"/>
      <c r="H134" s="42"/>
    </row>
    <row r="135" spans="1:8" x14ac:dyDescent="0.25">
      <c r="A135" s="22">
        <f t="shared" si="10"/>
        <v>5309</v>
      </c>
      <c r="B135" s="24" t="s">
        <v>504</v>
      </c>
      <c r="C135" s="1" t="str">
        <f t="shared" si="11"/>
        <v/>
      </c>
      <c r="E135" s="29" t="s">
        <v>460</v>
      </c>
      <c r="F135" s="32"/>
      <c r="G135" s="32"/>
      <c r="H135" s="42"/>
    </row>
    <row r="136" spans="1:8" x14ac:dyDescent="0.25">
      <c r="A136" s="22">
        <f t="shared" si="10"/>
        <v>5309</v>
      </c>
      <c r="B136" s="24" t="s">
        <v>505</v>
      </c>
      <c r="C136" s="1" t="str">
        <f t="shared" si="11"/>
        <v/>
      </c>
      <c r="E136" s="29" t="s">
        <v>529</v>
      </c>
      <c r="F136" s="32"/>
      <c r="G136" s="32"/>
      <c r="H136" s="42"/>
    </row>
    <row r="137" spans="1:8" x14ac:dyDescent="0.25">
      <c r="A137" s="22">
        <f t="shared" si="10"/>
        <v>5309</v>
      </c>
      <c r="B137" s="24" t="s">
        <v>506</v>
      </c>
      <c r="C137" s="1" t="str">
        <f t="shared" si="11"/>
        <v/>
      </c>
      <c r="E137" s="29" t="s">
        <v>530</v>
      </c>
      <c r="F137" s="32"/>
      <c r="G137" s="32"/>
      <c r="H137" s="42"/>
    </row>
    <row r="138" spans="1:8" x14ac:dyDescent="0.25">
      <c r="A138" s="22">
        <f t="shared" si="10"/>
        <v>5309</v>
      </c>
      <c r="B138" s="24" t="s">
        <v>507</v>
      </c>
      <c r="C138" s="1" t="str">
        <f t="shared" si="11"/>
        <v/>
      </c>
      <c r="E138" s="32" t="s">
        <v>531</v>
      </c>
      <c r="F138" s="32"/>
      <c r="G138" s="32"/>
      <c r="H138" s="42"/>
    </row>
    <row r="139" spans="1:8" x14ac:dyDescent="0.25">
      <c r="A139" s="22">
        <f t="shared" si="10"/>
        <v>5309</v>
      </c>
      <c r="B139" s="24" t="s">
        <v>453</v>
      </c>
      <c r="C139" s="1" t="str">
        <f>IF(F139="","",F139)</f>
        <v/>
      </c>
      <c r="E139" s="46" t="s">
        <v>499</v>
      </c>
      <c r="F139" s="46"/>
      <c r="G139" s="47"/>
      <c r="H139" s="47"/>
    </row>
    <row r="140" spans="1:8" x14ac:dyDescent="0.25">
      <c r="B140" s="24"/>
      <c r="E140" s="46" t="s">
        <v>501</v>
      </c>
      <c r="F140" s="46"/>
      <c r="G140" s="46"/>
      <c r="H140" s="46"/>
    </row>
    <row r="141" spans="1:8" x14ac:dyDescent="0.25">
      <c r="A141" s="22">
        <f t="shared" si="10"/>
        <v>5309</v>
      </c>
      <c r="B141" s="24" t="s">
        <v>465</v>
      </c>
      <c r="C141" s="1" t="str">
        <f t="shared" ref="C141:C146" si="12">IF(H141="","",H141)</f>
        <v/>
      </c>
      <c r="E141" s="29" t="s">
        <v>532</v>
      </c>
      <c r="F141" s="32"/>
      <c r="G141" s="32"/>
      <c r="H141" s="41"/>
    </row>
    <row r="142" spans="1:8" x14ac:dyDescent="0.25">
      <c r="A142" s="22">
        <f t="shared" si="10"/>
        <v>5309</v>
      </c>
      <c r="B142" s="24" t="s">
        <v>466</v>
      </c>
      <c r="C142" s="1" t="str">
        <f t="shared" si="12"/>
        <v/>
      </c>
      <c r="E142" s="29" t="s">
        <v>459</v>
      </c>
      <c r="F142" s="32"/>
      <c r="G142" s="32"/>
      <c r="H142" s="42"/>
    </row>
    <row r="143" spans="1:8" x14ac:dyDescent="0.25">
      <c r="A143" s="22">
        <f t="shared" si="10"/>
        <v>5309</v>
      </c>
      <c r="B143" s="24" t="s">
        <v>467</v>
      </c>
      <c r="C143" s="1" t="str">
        <f t="shared" si="12"/>
        <v/>
      </c>
      <c r="E143" s="29" t="s">
        <v>460</v>
      </c>
      <c r="F143" s="32"/>
      <c r="G143" s="32"/>
      <c r="H143" s="42"/>
    </row>
    <row r="144" spans="1:8" x14ac:dyDescent="0.25">
      <c r="A144" s="22">
        <f t="shared" si="10"/>
        <v>5309</v>
      </c>
      <c r="B144" s="24" t="s">
        <v>468</v>
      </c>
      <c r="C144" s="1" t="str">
        <f t="shared" si="12"/>
        <v/>
      </c>
      <c r="E144" s="29" t="s">
        <v>529</v>
      </c>
      <c r="F144" s="32"/>
      <c r="G144" s="32"/>
      <c r="H144" s="42"/>
    </row>
    <row r="145" spans="1:8" x14ac:dyDescent="0.25">
      <c r="A145" s="22">
        <f t="shared" si="10"/>
        <v>5309</v>
      </c>
      <c r="B145" s="24" t="s">
        <v>469</v>
      </c>
      <c r="C145" s="1" t="str">
        <f t="shared" si="12"/>
        <v/>
      </c>
      <c r="E145" s="29" t="s">
        <v>530</v>
      </c>
      <c r="F145" s="32"/>
      <c r="G145" s="32"/>
      <c r="H145" s="42"/>
    </row>
    <row r="146" spans="1:8" x14ac:dyDescent="0.25">
      <c r="A146" s="22">
        <f t="shared" si="10"/>
        <v>5309</v>
      </c>
      <c r="B146" s="24" t="s">
        <v>470</v>
      </c>
      <c r="C146" s="1" t="str">
        <f t="shared" si="12"/>
        <v/>
      </c>
      <c r="E146" s="32" t="s">
        <v>531</v>
      </c>
      <c r="F146" s="32"/>
      <c r="G146" s="32"/>
      <c r="H146" s="42"/>
    </row>
    <row r="147" spans="1:8" x14ac:dyDescent="0.25">
      <c r="B147" s="24"/>
      <c r="E147" s="46" t="s">
        <v>479</v>
      </c>
      <c r="F147" s="46"/>
      <c r="G147" s="46"/>
      <c r="H147" s="46"/>
    </row>
    <row r="148" spans="1:8" x14ac:dyDescent="0.25">
      <c r="A148" s="22">
        <f t="shared" si="10"/>
        <v>5309</v>
      </c>
      <c r="B148" s="24" t="s">
        <v>471</v>
      </c>
      <c r="C148" s="1" t="str">
        <f t="shared" ref="C148:C154" si="13">IF(H148="","",H148)</f>
        <v/>
      </c>
      <c r="E148" s="28" t="s">
        <v>532</v>
      </c>
      <c r="F148" s="26"/>
      <c r="G148" s="26"/>
      <c r="H148" s="6"/>
    </row>
    <row r="149" spans="1:8" x14ac:dyDescent="0.25">
      <c r="A149" s="22">
        <f t="shared" si="10"/>
        <v>5309</v>
      </c>
      <c r="B149" s="24" t="s">
        <v>472</v>
      </c>
      <c r="C149" s="1" t="str">
        <f t="shared" si="13"/>
        <v/>
      </c>
      <c r="E149" s="28" t="s">
        <v>459</v>
      </c>
      <c r="F149" s="26"/>
      <c r="G149" s="26"/>
      <c r="H149" s="7"/>
    </row>
    <row r="150" spans="1:8" x14ac:dyDescent="0.25">
      <c r="A150" s="22">
        <f t="shared" si="10"/>
        <v>5309</v>
      </c>
      <c r="B150" s="24" t="s">
        <v>473</v>
      </c>
      <c r="C150" s="1" t="str">
        <f t="shared" si="13"/>
        <v/>
      </c>
      <c r="E150" s="28" t="s">
        <v>460</v>
      </c>
      <c r="F150" s="26"/>
      <c r="G150" s="26"/>
      <c r="H150" s="7"/>
    </row>
    <row r="151" spans="1:8" x14ac:dyDescent="0.25">
      <c r="A151" s="22">
        <f t="shared" si="10"/>
        <v>5309</v>
      </c>
      <c r="B151" s="24" t="s">
        <v>474</v>
      </c>
      <c r="C151" s="1" t="str">
        <f t="shared" si="13"/>
        <v/>
      </c>
      <c r="E151" s="28" t="s">
        <v>529</v>
      </c>
      <c r="F151" s="26"/>
      <c r="G151" s="26"/>
      <c r="H151" s="7"/>
    </row>
    <row r="152" spans="1:8" x14ac:dyDescent="0.25">
      <c r="A152" s="22">
        <f t="shared" si="10"/>
        <v>5309</v>
      </c>
      <c r="B152" s="24" t="s">
        <v>475</v>
      </c>
      <c r="C152" s="1" t="str">
        <f t="shared" si="13"/>
        <v/>
      </c>
      <c r="E152" s="28" t="s">
        <v>530</v>
      </c>
      <c r="F152" s="26"/>
      <c r="G152" s="26"/>
      <c r="H152" s="7"/>
    </row>
    <row r="153" spans="1:8" x14ac:dyDescent="0.25">
      <c r="A153" s="22">
        <f t="shared" si="10"/>
        <v>5309</v>
      </c>
      <c r="B153" s="24" t="s">
        <v>476</v>
      </c>
      <c r="C153" s="1" t="str">
        <f t="shared" si="13"/>
        <v/>
      </c>
      <c r="E153" s="28" t="s">
        <v>531</v>
      </c>
      <c r="F153" s="26"/>
      <c r="G153" s="26"/>
      <c r="H153" s="7"/>
    </row>
    <row r="154" spans="1:8" x14ac:dyDescent="0.25">
      <c r="A154" s="22">
        <f t="shared" si="10"/>
        <v>5309</v>
      </c>
      <c r="B154" s="24" t="s">
        <v>477</v>
      </c>
      <c r="C154" s="1" t="str">
        <f t="shared" si="13"/>
        <v/>
      </c>
      <c r="E154" s="46" t="s">
        <v>478</v>
      </c>
      <c r="F154" s="46"/>
      <c r="G154" s="46"/>
      <c r="H154" s="17"/>
    </row>
    <row r="155" spans="1:8" x14ac:dyDescent="0.25">
      <c r="B155" s="24" t="s">
        <v>393</v>
      </c>
      <c r="F155" s="27"/>
      <c r="G155" s="27"/>
      <c r="H155" s="27"/>
    </row>
    <row r="156" spans="1:8" ht="16.5" thickBot="1" x14ac:dyDescent="0.3">
      <c r="B156" s="24" t="s">
        <v>393</v>
      </c>
      <c r="E156" s="48" t="s">
        <v>32</v>
      </c>
      <c r="F156" s="48"/>
      <c r="G156" s="48"/>
      <c r="H156" s="48"/>
    </row>
    <row r="157" spans="1:8" ht="142.5" customHeight="1" x14ac:dyDescent="0.25">
      <c r="A157" s="22">
        <f t="shared" ref="A157:A162" si="14">code</f>
        <v>5309</v>
      </c>
      <c r="B157" s="24" t="s">
        <v>424</v>
      </c>
      <c r="C157" s="1" t="str">
        <f>IF(E157="","",E157)</f>
        <v>Водоснабдителната система в населеното място е стара и амортизирана, изградена от етернитови тръби, което е причина за чести аварии и течове по водопровода, и води до влошаване на качеството на питейната вода, която достига до домакинствата.</v>
      </c>
      <c r="E157" s="51" t="s">
        <v>578</v>
      </c>
      <c r="F157" s="51"/>
      <c r="G157" s="51"/>
      <c r="H157" s="51"/>
    </row>
    <row r="158" spans="1:8" x14ac:dyDescent="0.25">
      <c r="A158" s="22">
        <f t="shared" si="14"/>
        <v>5309</v>
      </c>
      <c r="B158" s="24" t="s">
        <v>425</v>
      </c>
      <c r="C158" s="1" t="str">
        <f>IF(H158="","",H158)</f>
        <v>да</v>
      </c>
      <c r="E158" s="49" t="s">
        <v>339</v>
      </c>
      <c r="F158" s="49"/>
      <c r="G158" s="49"/>
      <c r="H158" s="18" t="s">
        <v>346</v>
      </c>
    </row>
    <row r="159" spans="1:8" ht="15.75" customHeight="1" x14ac:dyDescent="0.25">
      <c r="A159" s="22">
        <f t="shared" si="14"/>
        <v>5309</v>
      </c>
      <c r="B159" s="24" t="s">
        <v>426</v>
      </c>
      <c r="C159" s="1" t="str">
        <f>IF(H159="","",H159)</f>
        <v>да</v>
      </c>
      <c r="E159" s="46" t="s">
        <v>36</v>
      </c>
      <c r="F159" s="46"/>
      <c r="G159" s="46"/>
      <c r="H159" s="17" t="s">
        <v>346</v>
      </c>
    </row>
    <row r="160" spans="1:8" x14ac:dyDescent="0.25">
      <c r="A160" s="22">
        <f t="shared" si="14"/>
        <v>5309</v>
      </c>
      <c r="B160" s="24" t="s">
        <v>427</v>
      </c>
      <c r="C160" s="1" t="str">
        <f>IF(H160="","",H160)</f>
        <v/>
      </c>
      <c r="E160" s="46" t="s">
        <v>37</v>
      </c>
      <c r="F160" s="46"/>
      <c r="G160" s="46"/>
      <c r="H160" s="17"/>
    </row>
    <row r="161" spans="1:8" x14ac:dyDescent="0.25">
      <c r="A161" s="22">
        <f t="shared" si="14"/>
        <v>5309</v>
      </c>
      <c r="B161" s="24" t="s">
        <v>428</v>
      </c>
      <c r="C161" s="1" t="str">
        <f>IF(H161="","",H161)</f>
        <v>да</v>
      </c>
      <c r="E161" s="39" t="s">
        <v>341</v>
      </c>
      <c r="F161" s="29"/>
      <c r="G161" s="29"/>
      <c r="H161" s="21" t="s">
        <v>346</v>
      </c>
    </row>
    <row r="162" spans="1:8" x14ac:dyDescent="0.25">
      <c r="A162" s="22">
        <f t="shared" si="14"/>
        <v>5309</v>
      </c>
      <c r="B162" s="24" t="s">
        <v>457</v>
      </c>
      <c r="C162" s="1" t="str">
        <f>IF(H162="","",H162)</f>
        <v>да</v>
      </c>
      <c r="E162" s="49" t="s">
        <v>458</v>
      </c>
      <c r="F162" s="49"/>
      <c r="G162" s="49"/>
      <c r="H162" s="21" t="s">
        <v>346</v>
      </c>
    </row>
    <row r="163" spans="1:8" x14ac:dyDescent="0.25">
      <c r="B163" s="24" t="s">
        <v>393</v>
      </c>
      <c r="F163" s="27"/>
      <c r="G163" s="27"/>
      <c r="H163" s="27"/>
    </row>
    <row r="164" spans="1:8" ht="16.5" thickBot="1" x14ac:dyDescent="0.3">
      <c r="B164" s="24" t="s">
        <v>393</v>
      </c>
      <c r="E164" s="48" t="s">
        <v>340</v>
      </c>
      <c r="F164" s="48"/>
      <c r="G164" s="48"/>
      <c r="H164" s="48"/>
    </row>
    <row r="165" spans="1:8" ht="142.5" customHeight="1" x14ac:dyDescent="0.25">
      <c r="A165" s="22">
        <f>code</f>
        <v>5309</v>
      </c>
      <c r="B165" s="24" t="s">
        <v>429</v>
      </c>
      <c r="C165" s="1" t="str">
        <f>IF(E165="","",E165)</f>
        <v>Възстановяване на експлоатационните показатели на водопроводната  система на населеното място, както и възстановяване на пътните настилки които са разрушени поради честите аварии на В и К мрежата.</v>
      </c>
      <c r="E165" s="51" t="s">
        <v>579</v>
      </c>
      <c r="F165" s="51"/>
      <c r="G165" s="51"/>
      <c r="H165" s="51"/>
    </row>
    <row r="166" spans="1:8" x14ac:dyDescent="0.25">
      <c r="A166" s="22">
        <f>code</f>
        <v>5309</v>
      </c>
      <c r="B166" s="24" t="s">
        <v>430</v>
      </c>
      <c r="C166" s="1" t="str">
        <f>IF(H166="","",H166)</f>
        <v>да</v>
      </c>
      <c r="E166" s="32" t="s">
        <v>38</v>
      </c>
      <c r="F166" s="40"/>
      <c r="G166" s="40"/>
      <c r="H166" s="18" t="s">
        <v>346</v>
      </c>
    </row>
    <row r="167" spans="1:8" x14ac:dyDescent="0.25">
      <c r="A167" s="22">
        <f>code</f>
        <v>5309</v>
      </c>
      <c r="B167" s="24" t="s">
        <v>431</v>
      </c>
      <c r="C167" s="1" t="str">
        <f>IF(H167="","",H167)</f>
        <v>да</v>
      </c>
      <c r="E167" s="32" t="s">
        <v>39</v>
      </c>
      <c r="F167" s="40"/>
      <c r="G167" s="40"/>
      <c r="H167" s="17" t="s">
        <v>346</v>
      </c>
    </row>
    <row r="168" spans="1:8" x14ac:dyDescent="0.25">
      <c r="A168" s="22">
        <f>code</f>
        <v>5309</v>
      </c>
      <c r="B168" s="24" t="s">
        <v>432</v>
      </c>
      <c r="C168" s="1" t="str">
        <f>IF(H168="","",H168)</f>
        <v>да</v>
      </c>
      <c r="E168" s="32" t="s">
        <v>40</v>
      </c>
      <c r="F168" s="40"/>
      <c r="G168" s="40"/>
      <c r="H168" s="17" t="s">
        <v>346</v>
      </c>
    </row>
    <row r="169" spans="1:8" x14ac:dyDescent="0.25">
      <c r="A169" s="22">
        <f>code</f>
        <v>5309</v>
      </c>
      <c r="B169" s="24" t="s">
        <v>433</v>
      </c>
      <c r="C169" s="1">
        <f>IF(H169="","",H169)</f>
        <v>0</v>
      </c>
      <c r="E169" s="39" t="s">
        <v>389</v>
      </c>
      <c r="F169" s="40"/>
      <c r="G169" s="40"/>
      <c r="H169" s="16">
        <v>0</v>
      </c>
    </row>
    <row r="170" spans="1:8" x14ac:dyDescent="0.25">
      <c r="B170" s="24" t="s">
        <v>393</v>
      </c>
      <c r="F170" s="27"/>
      <c r="G170" s="27"/>
      <c r="H170" s="27"/>
    </row>
    <row r="171" spans="1:8" ht="16.5" customHeight="1" thickBot="1" x14ac:dyDescent="0.3">
      <c r="B171" s="24" t="s">
        <v>393</v>
      </c>
      <c r="E171" s="48" t="s">
        <v>22</v>
      </c>
      <c r="F171" s="48"/>
      <c r="G171" s="48"/>
      <c r="H171" s="48"/>
    </row>
    <row r="172" spans="1:8" ht="142.5" customHeight="1" x14ac:dyDescent="0.25">
      <c r="A172" s="22">
        <f>code</f>
        <v>5309</v>
      </c>
      <c r="B172" s="24" t="s">
        <v>434</v>
      </c>
      <c r="C172" s="1" t="str">
        <f>IF(E172="","",E172)</f>
        <v>Подобрена околна среда и инфраструктура, с цел намаляване на загубите и осигуряване на изискването, по наредба , качество на водата за питейно-битови цели, както и възстановяване на пътните и тротоарните настилки по улците, с цел осигуряване на безопасност на движението и добро отводняване.</v>
      </c>
      <c r="E172" s="51" t="s">
        <v>572</v>
      </c>
      <c r="F172" s="51"/>
      <c r="G172" s="51"/>
      <c r="H172" s="51"/>
    </row>
    <row r="173" spans="1:8" x14ac:dyDescent="0.25">
      <c r="B173" s="24" t="s">
        <v>393</v>
      </c>
      <c r="F173" s="27"/>
      <c r="G173" s="27"/>
      <c r="H173" s="27"/>
    </row>
    <row r="174" spans="1:8" ht="33.75" customHeight="1" thickBot="1" x14ac:dyDescent="0.3">
      <c r="B174" s="24" t="s">
        <v>393</v>
      </c>
      <c r="E174" s="48" t="s">
        <v>390</v>
      </c>
      <c r="F174" s="48"/>
      <c r="G174" s="48"/>
      <c r="H174" s="48"/>
    </row>
    <row r="175" spans="1:8" ht="30" customHeight="1" x14ac:dyDescent="0.25">
      <c r="A175" s="22">
        <f>code</f>
        <v>5309</v>
      </c>
      <c r="B175" s="24" t="s">
        <v>435</v>
      </c>
      <c r="C175" s="1" t="str">
        <f>IF(F175="","",F175)</f>
        <v>Жилищно строителство, благоустройство, комунално стопанство и опазване на околната среда</v>
      </c>
      <c r="E175" s="26" t="s">
        <v>23</v>
      </c>
      <c r="F175" s="50" t="s">
        <v>366</v>
      </c>
      <c r="G175" s="50"/>
      <c r="H175" s="50"/>
    </row>
    <row r="176" spans="1:8" ht="30" customHeight="1" x14ac:dyDescent="0.25">
      <c r="A176" s="22">
        <f>code</f>
        <v>5309</v>
      </c>
      <c r="B176" s="24" t="s">
        <v>436</v>
      </c>
      <c r="C176" s="1">
        <f>IF(F176="","",F176)</f>
        <v>603</v>
      </c>
      <c r="E176" s="26" t="s">
        <v>367</v>
      </c>
      <c r="F176" s="52">
        <v>603</v>
      </c>
      <c r="G176" s="52"/>
      <c r="H176" s="52"/>
    </row>
    <row r="177" spans="1:8" ht="30" customHeight="1" x14ac:dyDescent="0.25">
      <c r="A177" s="22">
        <f>code</f>
        <v>5309</v>
      </c>
      <c r="B177" s="24" t="s">
        <v>437</v>
      </c>
      <c r="C177" s="1" t="str">
        <f>IF(F177="","",F177)</f>
        <v>51-00</v>
      </c>
      <c r="E177" s="26" t="s">
        <v>368</v>
      </c>
      <c r="F177" s="62" t="s">
        <v>372</v>
      </c>
      <c r="G177" s="62"/>
      <c r="H177" s="62"/>
    </row>
    <row r="178" spans="1:8" x14ac:dyDescent="0.25">
      <c r="B178" s="24" t="s">
        <v>393</v>
      </c>
      <c r="F178" s="27"/>
      <c r="G178" s="27"/>
      <c r="H178" s="27"/>
    </row>
    <row r="179" spans="1:8" ht="33.75" customHeight="1" thickBot="1" x14ac:dyDescent="0.3">
      <c r="B179" s="24" t="s">
        <v>393</v>
      </c>
      <c r="E179" s="48" t="s">
        <v>24</v>
      </c>
      <c r="F179" s="48"/>
      <c r="G179" s="48"/>
      <c r="H179" s="48"/>
    </row>
    <row r="180" spans="1:8" ht="142.5" customHeight="1" x14ac:dyDescent="0.25">
      <c r="A180" s="22">
        <f>code</f>
        <v>5309</v>
      </c>
      <c r="B180" s="24" t="s">
        <v>438</v>
      </c>
      <c r="C180" s="1" t="str">
        <f>IF(E180="","",E180)</f>
        <v>Основните източници на рискове са промяна в нормативната уредба, както и повишаване на цените на строителните материали, тъй като към настоящият момент е сключен договор с изпълнител за СМР. По време на изпълнение на СМР общинската администрация разполага с капацитет за осъществяване на мониторинг и инвеститорски контрол.</v>
      </c>
      <c r="E180" s="51" t="s">
        <v>573</v>
      </c>
      <c r="F180" s="51"/>
      <c r="G180" s="51"/>
      <c r="H180" s="51"/>
    </row>
    <row r="181" spans="1:8" x14ac:dyDescent="0.25">
      <c r="A181" s="22">
        <f>code</f>
        <v>5309</v>
      </c>
      <c r="B181" s="24" t="s">
        <v>439</v>
      </c>
      <c r="C181" s="1" t="str">
        <f>IF(H181="","",H181)</f>
        <v>да</v>
      </c>
      <c r="E181" s="1" t="s">
        <v>33</v>
      </c>
      <c r="H181" s="19" t="s">
        <v>346</v>
      </c>
    </row>
    <row r="182" spans="1:8" x14ac:dyDescent="0.25">
      <c r="A182" s="22">
        <f>code</f>
        <v>5309</v>
      </c>
      <c r="B182" s="24" t="s">
        <v>440</v>
      </c>
      <c r="C182" s="1" t="str">
        <f>IF(H182="","",H182)</f>
        <v>да</v>
      </c>
      <c r="E182" s="1" t="s">
        <v>34</v>
      </c>
      <c r="H182" s="21" t="s">
        <v>346</v>
      </c>
    </row>
    <row r="183" spans="1:8" x14ac:dyDescent="0.25">
      <c r="A183" s="22">
        <f>code</f>
        <v>5309</v>
      </c>
      <c r="B183" s="24" t="s">
        <v>441</v>
      </c>
      <c r="C183" s="1" t="str">
        <f>IF(H183="","",H183)</f>
        <v>не</v>
      </c>
      <c r="E183" s="1" t="s">
        <v>35</v>
      </c>
      <c r="H183" s="21" t="s">
        <v>347</v>
      </c>
    </row>
    <row r="184" spans="1:8" x14ac:dyDescent="0.25">
      <c r="F184" s="27"/>
      <c r="G184" s="27"/>
      <c r="H184" s="27"/>
    </row>
    <row r="186" spans="1:8" ht="22.5" x14ac:dyDescent="0.25">
      <c r="E186" s="53" t="s">
        <v>450</v>
      </c>
      <c r="F186" s="53"/>
      <c r="G186" s="53"/>
      <c r="H186" s="53"/>
    </row>
    <row r="188" spans="1:8" x14ac:dyDescent="0.25">
      <c r="E188" s="26" t="s">
        <v>446</v>
      </c>
      <c r="F188" s="54" t="s">
        <v>571</v>
      </c>
      <c r="G188" s="54"/>
      <c r="H188" s="54"/>
    </row>
    <row r="189" spans="1:8" x14ac:dyDescent="0.25">
      <c r="E189" s="26" t="s">
        <v>447</v>
      </c>
      <c r="F189" s="55" t="str">
        <f>IF(code="","",VLOOKUP(code,muninfo,2,0))</f>
        <v>Дoлни Чифлик</v>
      </c>
      <c r="G189" s="55"/>
      <c r="H189" s="55"/>
    </row>
    <row r="190" spans="1:8" x14ac:dyDescent="0.25">
      <c r="E190" s="26" t="s">
        <v>448</v>
      </c>
      <c r="F190" s="56" t="str">
        <f>IF(code="","",VLOOKUP(code,muninfo,4,0))</f>
        <v>Варна</v>
      </c>
      <c r="G190" s="56"/>
      <c r="H190" s="56"/>
    </row>
    <row r="192" spans="1:8" x14ac:dyDescent="0.25">
      <c r="E192" s="57" t="s">
        <v>449</v>
      </c>
      <c r="F192" s="57"/>
      <c r="G192" s="57"/>
      <c r="H192" s="57"/>
    </row>
    <row r="194" spans="5:8" ht="29.25" customHeight="1" x14ac:dyDescent="0.25">
      <c r="E194" s="46" t="s">
        <v>534</v>
      </c>
      <c r="F194" s="46"/>
      <c r="G194" s="46"/>
      <c r="H194" s="46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C10:D183">
    <cfRule type="expression" dxfId="3" priority="1" stopIfTrue="1">
      <formula>_xlfn.ISFORMULA(C10)</formula>
    </cfRule>
  </conditionalFormatting>
  <conditionalFormatting sqref="E56:H56">
    <cfRule type="expression" dxfId="2" priority="16" stopIfTrue="1">
      <formula>$H$54="не"</formula>
    </cfRule>
  </conditionalFormatting>
  <conditionalFormatting sqref="E147:H153">
    <cfRule type="expression" dxfId="1" priority="14" stopIfTrue="1">
      <formula>SUM($H$124,$H$114,$H$104,$H$94,$H$84,$H$74)=0</formula>
    </cfRule>
  </conditionalFormatting>
  <conditionalFormatting sqref="H26:H29">
    <cfRule type="expression" dxfId="0" priority="17" stopIfTrue="1">
      <formula>$H$25="Ново строителство"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FUJITSU</cp:lastModifiedBy>
  <cp:lastPrinted>2022-03-18T12:49:08Z</cp:lastPrinted>
  <dcterms:created xsi:type="dcterms:W3CDTF">2022-02-15T10:10:28Z</dcterms:created>
  <dcterms:modified xsi:type="dcterms:W3CDTF">2023-09-18T11:08:37Z</dcterms:modified>
</cp:coreProperties>
</file>